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mc:AlternateContent xmlns:mc="http://schemas.openxmlformats.org/markup-compatibility/2006">
    <mc:Choice Requires="x15">
      <x15ac:absPath xmlns:x15ac="http://schemas.microsoft.com/office/spreadsheetml/2010/11/ac" url="C:\Users\Yu5068\Desktop\963-4117 Chantale Martineau\______FInal 963-4117 16 Juin 2026\"/>
    </mc:Choice>
  </mc:AlternateContent>
  <xr:revisionPtr revIDLastSave="0" documentId="13_ncr:1_{6FC8C1BF-8398-41AA-829F-389D4767AF74}" xr6:coauthVersionLast="47" xr6:coauthVersionMax="47" xr10:uidLastSave="{00000000-0000-0000-0000-000000000000}"/>
  <bookViews>
    <workbookView xWindow="4290" yWindow="-13260" windowWidth="20835" windowHeight="11580" tabRatio="917" firstSheet="1" activeTab="1" xr2:uid="{00000000-000D-0000-FFFF-FFFF00000000}"/>
  </bookViews>
  <sheets>
    <sheet name="RefMenu" sheetId="48" state="hidden" r:id="rId1"/>
    <sheet name="Instructions" sheetId="44" r:id="rId2"/>
    <sheet name="i-Proposition" sheetId="43" r:id="rId3"/>
    <sheet name="ii-Grille détaillée des coûts" sheetId="37" r:id="rId4"/>
    <sheet name="iii-Plan de mise en oeuvre" sheetId="42" r:id="rId5"/>
    <sheet name="Appui financier" sheetId="45" r:id="rId6"/>
    <sheet name="Approbation HQ paiement 1" sheetId="41" state="hidden" r:id="rId7"/>
    <sheet name="Approbation HQ paiement 2" sheetId="46" state="hidden" r:id="rId8"/>
  </sheets>
  <definedNames>
    <definedName name="ConsoRefPlan">'iii-Plan de mise en oeuvre'!$J$32</definedName>
    <definedName name="ConsoRefPropo">'i-Proposition'!$N$54</definedName>
    <definedName name="CoutsHQTotal">'Approbation HQ paiement 2'!$I$26</definedName>
    <definedName name="CriterekWh">'iii-Plan de mise en oeuvre'!$J$36</definedName>
    <definedName name="DonnOK" localSheetId="6">'Approbation HQ paiement 1'!#REF!</definedName>
    <definedName name="DonnOK" localSheetId="7">'Approbation HQ paiement 2'!#REF!</definedName>
    <definedName name="GDP_Plan">'iii-Plan de mise en oeuvre'!$J$33</definedName>
    <definedName name="GDP_Proposer">'i-Proposition'!$P$81</definedName>
    <definedName name="kWh_Identifier">'iii-Plan de mise en oeuvre'!$J$37</definedName>
    <definedName name="kWh_implanter">'iii-Plan de mise en oeuvre'!$J$38</definedName>
    <definedName name="kWh_Prevus">'iii-Plan de mise en oeuvre'!$P$38</definedName>
    <definedName name="Montant1" localSheetId="7">'Approbation HQ paiement 2'!#REF!</definedName>
    <definedName name="Montant1">'Approbation HQ paiement 1'!#REF!</definedName>
    <definedName name="Montant2" localSheetId="7">'Approbation HQ paiement 2'!#REF!</definedName>
    <definedName name="Montant2">'Approbation HQ paiement 1'!#REF!</definedName>
    <definedName name="Ok2eVers" localSheetId="7">'Approbation HQ paiement 2'!#REF!</definedName>
    <definedName name="Ok2eVers">'Approbation HQ paiement 1'!#REF!</definedName>
    <definedName name="PdfDonneeA" localSheetId="7">'Approbation HQ paiement 2'!#REF!</definedName>
    <definedName name="PdfDonneeA">'Approbation HQ paiement 1'!$G$25:$H$25</definedName>
    <definedName name="PdfDonneeB" localSheetId="7">'Approbation HQ paiement 2'!#REF!</definedName>
    <definedName name="PdfDonneeB">'Approbation HQ paiement 1'!$G$26:$H$26</definedName>
    <definedName name="PdfDonneeC" localSheetId="7">'Approbation HQ paiement 2'!#REF!</definedName>
    <definedName name="PdfDonneeC">'Approbation HQ paiement 1'!$G$27:$H$27</definedName>
    <definedName name="PDFenergirA" localSheetId="7">'Approbation HQ paiement 2'!#REF!</definedName>
    <definedName name="PDFenergirA">'Approbation HQ paiement 1'!#REF!</definedName>
    <definedName name="PDFenergirB" localSheetId="7">'Approbation HQ paiement 2'!#REF!</definedName>
    <definedName name="PDFenergirB">'Approbation HQ paiement 1'!#REF!</definedName>
    <definedName name="Plafond1">#REF!</definedName>
    <definedName name="Plafond2">#REF!</definedName>
    <definedName name="Pour100Neuf">RefMenu!$C$16</definedName>
    <definedName name="TableApprob0">#REF!</definedName>
    <definedName name="TableApprob2">#REF!</definedName>
    <definedName name="TypeBatiment">'i-Proposition'!$J$40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12" i="42" l="1"/>
  <c r="U13" i="42"/>
  <c r="U14" i="42"/>
  <c r="U15" i="42"/>
  <c r="U16" i="42"/>
  <c r="U17" i="42"/>
  <c r="U18" i="42"/>
  <c r="U19" i="42"/>
  <c r="U20" i="42"/>
  <c r="U21" i="42"/>
  <c r="U22" i="42"/>
  <c r="U23" i="42"/>
  <c r="U24" i="42"/>
  <c r="U25" i="42"/>
  <c r="U11" i="42"/>
  <c r="H15" i="37" l="1"/>
  <c r="J6" i="37"/>
  <c r="H4" i="45" l="1"/>
  <c r="N4" i="45"/>
  <c r="K38" i="41"/>
  <c r="J38" i="42"/>
  <c r="G18" i="41" l="1"/>
  <c r="G17" i="41"/>
  <c r="J36" i="42"/>
  <c r="R26" i="42"/>
  <c r="P35" i="42" s="1"/>
  <c r="S26" i="42"/>
  <c r="P36" i="42" s="1"/>
  <c r="T26" i="42"/>
  <c r="P26" i="42"/>
  <c r="P33" i="42" s="1"/>
  <c r="K7" i="42"/>
  <c r="M12" i="42"/>
  <c r="M13" i="42"/>
  <c r="M14" i="42"/>
  <c r="M15" i="42"/>
  <c r="M16" i="42"/>
  <c r="M17" i="42"/>
  <c r="M18" i="42"/>
  <c r="M19" i="42"/>
  <c r="M20" i="42"/>
  <c r="M21" i="42"/>
  <c r="M22" i="42"/>
  <c r="M23" i="42"/>
  <c r="M24" i="42"/>
  <c r="M25" i="42"/>
  <c r="M11" i="42"/>
  <c r="I26" i="42"/>
  <c r="H26" i="42"/>
  <c r="P10" i="42"/>
  <c r="O33" i="42" s="1"/>
  <c r="G4" i="46"/>
  <c r="G4" i="41"/>
  <c r="J3" i="37"/>
  <c r="J4" i="46"/>
  <c r="J4" i="41"/>
  <c r="H3" i="37"/>
  <c r="E4" i="46"/>
  <c r="E4" i="41"/>
  <c r="M4" i="42"/>
  <c r="P4" i="42"/>
  <c r="G23" i="46" l="1"/>
  <c r="N22" i="45"/>
  <c r="Q10" i="42"/>
  <c r="R10" i="42" s="1"/>
  <c r="S10" i="42" s="1"/>
  <c r="T10" i="42" s="1"/>
  <c r="L20" i="42" l="1"/>
  <c r="N20" i="42" s="1"/>
  <c r="L21" i="42"/>
  <c r="N21" i="42" s="1"/>
  <c r="A12" i="42"/>
  <c r="A13" i="42" s="1"/>
  <c r="A14" i="42" s="1"/>
  <c r="A15" i="42" s="1"/>
  <c r="A16" i="42" s="1"/>
  <c r="A17" i="42" s="1"/>
  <c r="A18" i="42" s="1"/>
  <c r="A19" i="42" s="1"/>
  <c r="A20" i="42" s="1"/>
  <c r="A21" i="42" s="1"/>
  <c r="A22" i="42" s="1"/>
  <c r="A23" i="42" s="1"/>
  <c r="A24" i="42" s="1"/>
  <c r="A25" i="42" s="1"/>
  <c r="O34" i="42" l="1"/>
  <c r="N12" i="45"/>
  <c r="K35" i="46"/>
  <c r="K33" i="46"/>
  <c r="G19" i="46"/>
  <c r="G18" i="46"/>
  <c r="G17" i="46"/>
  <c r="G19" i="41"/>
  <c r="Q26" i="42"/>
  <c r="P34" i="42" s="1"/>
  <c r="O35" i="42" l="1"/>
  <c r="C13" i="48"/>
  <c r="B18" i="48"/>
  <c r="B15" i="48"/>
  <c r="D21" i="48"/>
  <c r="D20" i="48"/>
  <c r="N51" i="43"/>
  <c r="N54" i="43" s="1"/>
  <c r="H10" i="45" s="1"/>
  <c r="O37" i="42" l="1"/>
  <c r="O36" i="42"/>
  <c r="G20" i="41"/>
  <c r="G20" i="46"/>
  <c r="D7" i="48"/>
  <c r="D6" i="48"/>
  <c r="K32" i="46" l="1"/>
  <c r="K34" i="46" s="1"/>
  <c r="K10" i="45"/>
  <c r="K15" i="45" l="1"/>
  <c r="N10" i="45"/>
  <c r="G22" i="46"/>
  <c r="L11" i="42"/>
  <c r="N11" i="42" s="1"/>
  <c r="P37" i="42" l="1"/>
  <c r="P38" i="42" s="1"/>
  <c r="K17" i="37" l="1"/>
  <c r="H17" i="37"/>
  <c r="I6" i="37"/>
  <c r="G6" i="37"/>
  <c r="G5" i="37"/>
  <c r="N43" i="43"/>
  <c r="H43" i="43"/>
  <c r="I32" i="41"/>
  <c r="I33" i="41"/>
  <c r="I34" i="41"/>
  <c r="I31" i="41"/>
  <c r="G32" i="41"/>
  <c r="G33" i="41"/>
  <c r="G34" i="41"/>
  <c r="G31" i="41"/>
  <c r="A9" i="45"/>
  <c r="A8" i="41" l="1"/>
  <c r="G29" i="37"/>
  <c r="H8" i="45" s="1"/>
  <c r="C6" i="37"/>
  <c r="B43" i="43"/>
  <c r="A14" i="46"/>
  <c r="J12" i="46" l="1"/>
  <c r="A12" i="46"/>
  <c r="J10" i="46"/>
  <c r="A10" i="46"/>
  <c r="A8" i="46"/>
  <c r="K20" i="45"/>
  <c r="N20" i="45" s="1"/>
  <c r="K28" i="41"/>
  <c r="B34" i="41"/>
  <c r="B33" i="41"/>
  <c r="B32" i="41"/>
  <c r="B31" i="41"/>
  <c r="K39" i="41" l="1"/>
  <c r="K41" i="41"/>
  <c r="K37" i="46"/>
  <c r="I35" i="41"/>
  <c r="G35" i="41"/>
  <c r="J12" i="41" l="1"/>
  <c r="J10" i="41"/>
  <c r="A14" i="41" l="1"/>
  <c r="A12" i="41" l="1"/>
  <c r="A10" i="41"/>
  <c r="K26" i="42" l="1"/>
  <c r="J26" i="42"/>
  <c r="G26" i="42"/>
  <c r="F26" i="42"/>
  <c r="J37" i="42" s="1"/>
  <c r="L25" i="42"/>
  <c r="N25" i="42" s="1"/>
  <c r="L12" i="42"/>
  <c r="N12" i="42" s="1"/>
  <c r="L13" i="42"/>
  <c r="N13" i="42" s="1"/>
  <c r="L14" i="42"/>
  <c r="N14" i="42" s="1"/>
  <c r="L15" i="42"/>
  <c r="N15" i="42" s="1"/>
  <c r="L16" i="42"/>
  <c r="N16" i="42" s="1"/>
  <c r="L17" i="42"/>
  <c r="N17" i="42" s="1"/>
  <c r="L18" i="42"/>
  <c r="N18" i="42" s="1"/>
  <c r="L19" i="42"/>
  <c r="N19" i="42" s="1"/>
  <c r="L22" i="42"/>
  <c r="N22" i="42" s="1"/>
  <c r="L23" i="42"/>
  <c r="N23" i="42" s="1"/>
  <c r="L24" i="42"/>
  <c r="N24" i="42" s="1"/>
  <c r="K17" i="45" l="1"/>
  <c r="K22" i="45"/>
  <c r="K12" i="45"/>
  <c r="G22" i="41"/>
  <c r="G21" i="46"/>
  <c r="M26" i="42"/>
  <c r="K40" i="41"/>
  <c r="L26" i="42"/>
  <c r="N26" i="42" s="1"/>
  <c r="G21" i="41" l="1"/>
  <c r="I29" i="37"/>
  <c r="K8" i="45" s="1"/>
  <c r="I27" i="41"/>
  <c r="K16" i="37"/>
  <c r="I26" i="41" s="1"/>
  <c r="K15" i="37"/>
  <c r="I25" i="41" s="1"/>
  <c r="G27" i="41"/>
  <c r="H16" i="37"/>
  <c r="G26" i="41" s="1"/>
  <c r="G25" i="41"/>
  <c r="I5" i="37"/>
  <c r="D6" i="37"/>
  <c r="K6" i="37"/>
  <c r="I28" i="41" l="1"/>
  <c r="G28" i="41"/>
  <c r="K18" i="37"/>
  <c r="K7" i="45" s="1"/>
  <c r="H18" i="37"/>
  <c r="H7" i="45" s="1"/>
  <c r="K14" i="45" l="1"/>
  <c r="K16" i="45"/>
  <c r="K19" i="45"/>
  <c r="N19" i="45" s="1"/>
  <c r="H14" i="45"/>
  <c r="H19" i="45"/>
  <c r="H16" i="45"/>
  <c r="N44" i="43"/>
  <c r="P44" i="43"/>
  <c r="L44" i="43"/>
  <c r="B44" i="43"/>
  <c r="F44" i="43"/>
  <c r="D44" i="43"/>
  <c r="N17" i="45" l="1"/>
  <c r="N24" i="45" s="1"/>
  <c r="A55" i="43"/>
  <c r="H15" i="45"/>
  <c r="H17" i="45" l="1"/>
  <c r="H21" i="45" s="1"/>
  <c r="H20" i="45"/>
  <c r="H22" i="45" l="1"/>
  <c r="H24" i="45" s="1"/>
  <c r="K43" i="41" l="1"/>
  <c r="K21" i="45" l="1"/>
  <c r="K24" i="45" l="1"/>
  <c r="N21" i="45"/>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<sst xmlns="http://schemas.openxmlformats.org/spreadsheetml/2006/main" count="435" uniqueCount="291">
  <si>
    <t>Choisir</t>
  </si>
  <si>
    <t xml:space="preserve"> Nº de l’Analyse énergétique</t>
  </si>
  <si>
    <t xml:space="preserve"> Réservé à l’administration</t>
  </si>
  <si>
    <t>Titre de l’Analyse énergétique</t>
  </si>
  <si>
    <t>Section 1 – Identification du Participant</t>
  </si>
  <si>
    <t xml:space="preserve"> Nom de l’entreprise (tel qu’il figure dans le registre des entreprises)</t>
  </si>
  <si>
    <t xml:space="preserve"> Adresse</t>
  </si>
  <si>
    <t xml:space="preserve"> Ville</t>
  </si>
  <si>
    <t>Section 3 - Identification du ou des Bâtiments</t>
  </si>
  <si>
    <t>Nom du fournisseur</t>
  </si>
  <si>
    <t>Sélectionner</t>
  </si>
  <si>
    <t>Section 2 – Information sur le Participant et les responsables de l’Analyse énergétique</t>
  </si>
  <si>
    <t>Choisir la situation qui s’applique à l’Analyse énergétique :</t>
  </si>
  <si>
    <t>2.1 Responsable de l'Analyse énergétique chez le Participant (voir la note 1 après la section 2.1)</t>
  </si>
  <si>
    <t>1 La ou le responsable de l’Analyse énergétique doit avoir l’autorisation de prendre des engagements au nom du Participant.</t>
  </si>
  <si>
    <t>Prénom et nom</t>
  </si>
  <si>
    <t>Fonction</t>
  </si>
  <si>
    <t>Nº de téléphone fixe</t>
  </si>
  <si>
    <t>Nº de cellulaire</t>
  </si>
  <si>
    <t>Courriel</t>
  </si>
  <si>
    <t>2.2 Responsable technique interne (le cas échéant)</t>
  </si>
  <si>
    <t>Nom de l’entreprise</t>
  </si>
  <si>
    <t>2.3 Identification du Partenaire (si applicable)</t>
  </si>
  <si>
    <t>Section 4 – Description sommaire de l’Analyse énergétique envisagée</t>
  </si>
  <si>
    <t>Cette section doit comprendre :</t>
  </si>
  <si>
    <t>Joignez à cette Proposition d’Analyse énergétique tous les documents pertinents qui couvrent les éléments ci-dessus.</t>
  </si>
  <si>
    <t>Section 5 – Description des coûts de l’Analyse énergétique</t>
  </si>
  <si>
    <t>Autres</t>
  </si>
  <si>
    <t>Coût totaux admissibles de l’Analyse énergétique</t>
  </si>
  <si>
    <t>A1</t>
  </si>
  <si>
    <t>A2</t>
  </si>
  <si>
    <t>A3</t>
  </si>
  <si>
    <t>B</t>
  </si>
  <si>
    <t>C</t>
  </si>
  <si>
    <t>A1 + A2 + A3 = A</t>
  </si>
  <si>
    <t>Premier versement - après la soumission et l’approbation par Hydro-Québec du Rapport d’Analyse énergetique</t>
  </si>
  <si>
    <t>Commentaires</t>
  </si>
  <si>
    <t>Main-d’œuvre externe</t>
  </si>
  <si>
    <t>Montant ($)</t>
  </si>
  <si>
    <t>Total des coûts</t>
  </si>
  <si>
    <t>Identification et description de l’Analyse énergétique</t>
  </si>
  <si>
    <t>Description sommaire de l’Analyse énergétique envisagée</t>
  </si>
  <si>
    <t>Premier versement – après la soumission et l’approbation par Hydro-Québec du Rapport d’Analyse énergetique</t>
  </si>
  <si>
    <t>Main-d’œuvre interne</t>
  </si>
  <si>
    <t>Investissement</t>
  </si>
  <si>
    <t xml:space="preserve"> Nº d’entreprise du Québec (NEQ)</t>
  </si>
  <si>
    <t xml:space="preserve">Rapport de vérification de l’analyste pour le premier versement </t>
  </si>
  <si>
    <t xml:space="preserve">• </t>
  </si>
  <si>
    <t xml:space="preserve">Total de la consommation électrique selon la facture électrique  </t>
  </si>
  <si>
    <t xml:space="preserve">Ajustement de la consommation (i)  </t>
  </si>
  <si>
    <t xml:space="preserve">Saisir la source de l'ajustement  </t>
  </si>
  <si>
    <t>le détail des services inclus.</t>
  </si>
  <si>
    <t>la liste des mesures envisagées (si elles sont connues).</t>
  </si>
  <si>
    <t>•</t>
  </si>
  <si>
    <t>- Estimation de consommation électrique pour un nouveau bâtiment.</t>
  </si>
  <si>
    <t>- Estimation de consommation électrique pour un agrandissement.</t>
  </si>
  <si>
    <t>- Électrification efficace : L'ajustement de consommation doit être basé sur une production de source électrique résistive en remplacement du combustible fossile.</t>
  </si>
  <si>
    <t>- Ajout d'un équipement électrique.</t>
  </si>
  <si>
    <t>Joignez à cette Proposition d’Analyse énergétique la soumission et les estimations détaillées de ces coûts, si celles-ci ne sont pas incluses dans les Documents visés à la section 4.</t>
  </si>
  <si>
    <t>Type de coût</t>
  </si>
  <si>
    <t>Total des Coûts de la main d'œuvre interne</t>
  </si>
  <si>
    <t>Étape
Proposition d'Analyse</t>
  </si>
  <si>
    <t>Étape
Analyse réalisée</t>
  </si>
  <si>
    <t>A</t>
  </si>
  <si>
    <t>Total de l’Appui financier prévu dans le cadre du Volet Analyse énergétique</t>
  </si>
  <si>
    <t>40% * A = D</t>
  </si>
  <si>
    <t>40% * C = E</t>
  </si>
  <si>
    <t>75% * A - B = F</t>
  </si>
  <si>
    <t>Le moindre (D, E et F) = G</t>
  </si>
  <si>
    <t>60% * A = H</t>
  </si>
  <si>
    <t>60% * C = I</t>
  </si>
  <si>
    <t>A - B - G = J</t>
  </si>
  <si>
    <t>Total</t>
  </si>
  <si>
    <t>kWh</t>
  </si>
  <si>
    <r>
      <t xml:space="preserve"> Date de réception 
(</t>
    </r>
    <r>
      <rPr>
        <sz val="7"/>
        <rFont val="Arial Narrow"/>
        <family val="2"/>
      </rPr>
      <t>AAAA-MM-JJ</t>
    </r>
    <r>
      <rPr>
        <sz val="8"/>
        <rFont val="Arial Narrow"/>
        <family val="2"/>
      </rPr>
      <t>)</t>
    </r>
  </si>
  <si>
    <t xml:space="preserve"> Nom du Participant</t>
  </si>
  <si>
    <t>Nom du Partenaire</t>
  </si>
  <si>
    <t>Remplir les colonnes « Étape Proposition d'Analyse » des sections 1 et 2 de la Grille des coûts.</t>
  </si>
  <si>
    <t>Vérification de l'atteinte des critères de l'analyse énergétique</t>
  </si>
  <si>
    <t>Coût et Appuis financiers reçus d'autres sources</t>
  </si>
  <si>
    <t>Coûts réels
(factures)</t>
  </si>
  <si>
    <t>Coûts prévus
(Proposition)</t>
  </si>
  <si>
    <t xml:space="preserve">Seuil atteint pour le 1er versement : </t>
  </si>
  <si>
    <t>Montant prévu 
(Proposition)</t>
  </si>
  <si>
    <t>Montant reçu ou prévu 
suite à l'Analyse énergétique
(factures)</t>
  </si>
  <si>
    <t>Vérification effectuée par ressource technique d'Hydro-Québec</t>
  </si>
  <si>
    <t>Signature</t>
  </si>
  <si>
    <t>Approbation</t>
  </si>
  <si>
    <t>Montants approuvés au paiement 1</t>
  </si>
  <si>
    <t>Coût totaux admissibles de l’Analyse énergétique :</t>
  </si>
  <si>
    <t>Calcul du second versement – après l'implantation des mesures et la mise à jour du plan de mise en œuvre</t>
  </si>
  <si>
    <t>Le moindre (H, i et J) = K</t>
  </si>
  <si>
    <r>
      <rPr>
        <b/>
        <sz val="8"/>
        <color theme="0" tint="-0.34998626667073579"/>
        <rFont val="Arial Narrow"/>
        <family val="2"/>
      </rPr>
      <t>B</t>
    </r>
    <r>
      <rPr>
        <b/>
        <sz val="8"/>
        <rFont val="Arial Narrow"/>
        <family val="2"/>
      </rPr>
      <t xml:space="preserve"> </t>
    </r>
  </si>
  <si>
    <t xml:space="preserve">Seuil atteint pour le 2ième versement : </t>
  </si>
  <si>
    <t xml:space="preserve">Montant du second versement </t>
  </si>
  <si>
    <t xml:space="preserve">Rapport de vérification de l’analyste pour le second versement </t>
  </si>
  <si>
    <t>Étape 1</t>
  </si>
  <si>
    <t>Soumettre une Proposition d'Analyse énergétique</t>
  </si>
  <si>
    <t>Étape
préliminaire</t>
  </si>
  <si>
    <t>Autoévaluation de l'admissibilité de la demande (en ligne)</t>
  </si>
  <si>
    <t>Processus d'obtention de l'Appui financier</t>
  </si>
  <si>
    <t>Instructions pour compléter le formulaire</t>
  </si>
  <si>
    <t>analyseenergetique@hydroquebec.com</t>
  </si>
  <si>
    <t>Recevoir l'acceptation de la Proposition d’Analyse énergétique</t>
  </si>
  <si>
    <t>Étape 2</t>
  </si>
  <si>
    <t>Étape 3</t>
  </si>
  <si>
    <t>Étape 4</t>
  </si>
  <si>
    <t>Étape 5</t>
  </si>
  <si>
    <t>Étape 6</t>
  </si>
  <si>
    <t xml:space="preserve">Consommation électrique de référence (ii) </t>
  </si>
  <si>
    <t xml:space="preserve">l'offre de services décrivant le mandat : objectifs, principales étapes et portée de l'Analyse énergétique (sections du Bâtiment ainsi que les équipements ou systèmes visés par l'Analyse énergétique si elle ne porte pas sur l'ensemble du Bâtiment). </t>
  </si>
  <si>
    <r>
      <t xml:space="preserve">Compléter les onglets :
</t>
    </r>
    <r>
      <rPr>
        <i/>
        <sz val="8"/>
        <color rgb="FF4EACC6"/>
        <rFont val="Arial"/>
        <family val="2"/>
        <scheme val="major"/>
      </rPr>
      <t xml:space="preserve">- </t>
    </r>
    <r>
      <rPr>
        <b/>
        <i/>
        <sz val="8"/>
        <color rgb="FF4EACC6"/>
        <rFont val="Arial"/>
        <family val="2"/>
        <scheme val="major"/>
      </rPr>
      <t xml:space="preserve">i - Proposition </t>
    </r>
    <r>
      <rPr>
        <sz val="8"/>
        <rFont val="Arial"/>
        <family val="2"/>
        <scheme val="major"/>
      </rPr>
      <t xml:space="preserve">: toutes les sections, et
</t>
    </r>
    <r>
      <rPr>
        <i/>
        <sz val="8"/>
        <color rgb="FF4EACC6"/>
        <rFont val="Arial"/>
        <family val="2"/>
        <scheme val="major"/>
      </rPr>
      <t xml:space="preserve">- </t>
    </r>
    <r>
      <rPr>
        <b/>
        <i/>
        <sz val="8"/>
        <color rgb="FF4EACC6"/>
        <rFont val="Arial"/>
        <family val="2"/>
        <scheme val="major"/>
      </rPr>
      <t>ii - Grille détaillée des coûts</t>
    </r>
    <r>
      <rPr>
        <b/>
        <sz val="8"/>
        <color rgb="FF4EACC6"/>
        <rFont val="Arial"/>
        <family val="2"/>
        <scheme val="major"/>
      </rPr>
      <t xml:space="preserve"> </t>
    </r>
    <r>
      <rPr>
        <sz val="8"/>
        <rFont val="Arial"/>
        <family val="2"/>
        <scheme val="major"/>
      </rPr>
      <t>: les colonnes identifiées « Étape Proposition d'analyse » et les colonnes précédentes
applicables des sections 1 et 2.</t>
    </r>
  </si>
  <si>
    <r>
      <t>Vous devez remplir les</t>
    </r>
    <r>
      <rPr>
        <sz val="8"/>
        <color rgb="FF4EACC6"/>
        <rFont val="Arial"/>
        <family val="2"/>
        <scheme val="minor"/>
      </rPr>
      <t xml:space="preserve"> </t>
    </r>
    <r>
      <rPr>
        <b/>
        <i/>
        <sz val="8"/>
        <color rgb="FF4EACC6"/>
        <rFont val="Arial"/>
        <family val="2"/>
        <scheme val="minor"/>
      </rPr>
      <t xml:space="preserve">onglets i, ii et iii </t>
    </r>
    <r>
      <rPr>
        <sz val="8"/>
        <rFont val="Arial"/>
        <family val="2"/>
        <scheme val="minor"/>
      </rPr>
      <t xml:space="preserve">selon les instructions ci-dessous.
</t>
    </r>
  </si>
  <si>
    <t xml:space="preserve">Étape Analyse réalisée
Montant actualisé    </t>
  </si>
  <si>
    <t>Image</t>
  </si>
  <si>
    <t>Guide de participation</t>
  </si>
  <si>
    <t>Conditions et engagements</t>
  </si>
  <si>
    <r>
      <t>Prendre connaissance des conditions d’admissibilité et des différentes modalités en consultant le</t>
    </r>
    <r>
      <rPr>
        <i/>
        <sz val="8"/>
        <rFont val="Arial"/>
        <family val="2"/>
        <scheme val="major"/>
      </rPr>
      <t xml:space="preserve"> Guide de Participation</t>
    </r>
    <r>
      <rPr>
        <sz val="8"/>
        <rFont val="Arial"/>
        <family val="2"/>
        <scheme val="major"/>
      </rPr>
      <t xml:space="preserve">
et le document de </t>
    </r>
    <r>
      <rPr>
        <i/>
        <sz val="8"/>
        <rFont val="Arial"/>
        <family val="2"/>
        <scheme val="major"/>
      </rPr>
      <t>Conditions et engagements</t>
    </r>
    <r>
      <rPr>
        <sz val="8"/>
        <rFont val="Arial"/>
        <family val="2"/>
        <scheme val="major"/>
      </rPr>
      <t>.</t>
    </r>
  </si>
  <si>
    <t>Utiliser l'outil d'autoévaluation en ligne pour vérifier si le projet respecte les principales modalités du Programme.</t>
  </si>
  <si>
    <r>
      <t>Consulter l'onglet</t>
    </r>
    <r>
      <rPr>
        <b/>
        <sz val="8"/>
        <color rgb="FF7D993D"/>
        <rFont val="Arial"/>
        <family val="2"/>
        <scheme val="major"/>
      </rPr>
      <t xml:space="preserve"> Appui financier prévu</t>
    </r>
    <r>
      <rPr>
        <sz val="8"/>
        <rFont val="Arial"/>
        <family val="2"/>
        <scheme val="major"/>
      </rPr>
      <t>, colonne « Étape Proposition d'analyse », pour connaitre le montant de l’Appui financier
auquel vous pourriez avoir droit selon les informations que vous avez sasies.</t>
    </r>
  </si>
  <si>
    <r>
      <t xml:space="preserve">Compléter les onglets :
</t>
    </r>
    <r>
      <rPr>
        <b/>
        <sz val="8"/>
        <color rgb="FF4EACC6"/>
        <rFont val="Arial"/>
        <family val="2"/>
        <scheme val="major"/>
      </rPr>
      <t>-</t>
    </r>
    <r>
      <rPr>
        <b/>
        <i/>
        <sz val="8"/>
        <color rgb="FF4EACC6"/>
        <rFont val="Arial"/>
        <family val="2"/>
        <scheme val="major"/>
      </rPr>
      <t xml:space="preserve"> ii - Grille détaillée des coûts</t>
    </r>
    <r>
      <rPr>
        <b/>
        <sz val="8"/>
        <color rgb="FF4EACC6"/>
        <rFont val="Arial"/>
        <family val="2"/>
        <scheme val="major"/>
      </rPr>
      <t xml:space="preserve"> :</t>
    </r>
    <r>
      <rPr>
        <sz val="8"/>
        <rFont val="Arial"/>
        <family val="2"/>
        <scheme val="major"/>
      </rPr>
      <t xml:space="preserve"> les colonnes identifiées « </t>
    </r>
    <r>
      <rPr>
        <i/>
        <sz val="8"/>
        <rFont val="Arial"/>
        <family val="2"/>
        <scheme val="major"/>
      </rPr>
      <t>Étape Analyse réalisée</t>
    </r>
    <r>
      <rPr>
        <sz val="8"/>
        <rFont val="Arial"/>
        <family val="2"/>
        <scheme val="major"/>
      </rPr>
      <t xml:space="preserve"> » et les colonnes précédentes applicables des sections 1 et 2.
</t>
    </r>
    <r>
      <rPr>
        <b/>
        <sz val="8"/>
        <color rgb="FF4EACC6"/>
        <rFont val="Arial"/>
        <family val="2"/>
        <scheme val="major"/>
      </rPr>
      <t>-</t>
    </r>
    <r>
      <rPr>
        <b/>
        <i/>
        <sz val="8"/>
        <color rgb="FF4EACC6"/>
        <rFont val="Arial"/>
        <family val="2"/>
        <scheme val="major"/>
      </rPr>
      <t xml:space="preserve"> iii - Plan de mise en oeuvre </t>
    </r>
    <r>
      <rPr>
        <b/>
        <sz val="8"/>
        <color rgb="FF4EACC6"/>
        <rFont val="Arial"/>
        <family val="2"/>
        <scheme val="major"/>
      </rPr>
      <t>:</t>
    </r>
    <r>
      <rPr>
        <sz val="8"/>
        <color rgb="FF4EACC6"/>
        <rFont val="Arial"/>
        <family val="2"/>
        <scheme val="major"/>
      </rPr>
      <t xml:space="preserve"> </t>
    </r>
    <r>
      <rPr>
        <sz val="8"/>
        <rFont val="Arial"/>
        <family val="2"/>
        <scheme val="major"/>
      </rPr>
      <t xml:space="preserve">toutes les colonnes excluant la colonne « </t>
    </r>
    <r>
      <rPr>
        <i/>
        <sz val="8"/>
        <rFont val="Arial"/>
        <family val="2"/>
        <scheme val="major"/>
      </rPr>
      <t>Suite à l'implantation</t>
    </r>
    <r>
      <rPr>
        <sz val="8"/>
        <rFont val="Arial"/>
        <family val="2"/>
        <scheme val="major"/>
      </rPr>
      <t xml:space="preserve"> » et répondre aux questions sous le tableau.</t>
    </r>
  </si>
  <si>
    <r>
      <t xml:space="preserve">Consulter l'onglet </t>
    </r>
    <r>
      <rPr>
        <b/>
        <i/>
        <sz val="8"/>
        <color rgb="FF7D993D"/>
        <rFont val="Arial"/>
        <family val="2"/>
        <scheme val="major"/>
      </rPr>
      <t>Appui financier prévu</t>
    </r>
    <r>
      <rPr>
        <sz val="8"/>
        <rFont val="Arial"/>
        <family val="2"/>
        <scheme val="major"/>
      </rPr>
      <t xml:space="preserve">, colonne « </t>
    </r>
    <r>
      <rPr>
        <i/>
        <sz val="8"/>
        <rFont val="Arial"/>
        <family val="2"/>
        <scheme val="major"/>
      </rPr>
      <t>Étape Analyse réalisée</t>
    </r>
    <r>
      <rPr>
        <sz val="8"/>
        <rFont val="Arial"/>
        <family val="2"/>
        <scheme val="major"/>
      </rPr>
      <t xml:space="preserve"> », pour connaitre le montant de l’Appui financier
auquel vous pourriez avoir droit selon les informations que vous avez sasies.</t>
    </r>
  </si>
  <si>
    <t xml:space="preserve"> Code postal</t>
  </si>
  <si>
    <t>Prénom et nom du contact chez le Partenaire</t>
  </si>
  <si>
    <t>Indiquez tous les Bâtiments visés par l'Analyse énergétique. Si plus de lignes sont nécessaires, veuillez nous en aviser.</t>
  </si>
  <si>
    <r>
      <rPr>
        <b/>
        <sz val="10"/>
        <rFont val="Arial Narrow"/>
        <family val="2"/>
      </rPr>
      <t>(i)</t>
    </r>
    <r>
      <rPr>
        <b/>
        <sz val="8"/>
        <rFont val="Arial Narrow"/>
        <family val="2"/>
      </rPr>
      <t xml:space="preserve"> L'ajustement de consommation est accepté pour les cas suivants :</t>
    </r>
  </si>
  <si>
    <t>une brève description du ou des Bâtiments visés : les coordonnées, le type de construction (existant ou nouvelle construction), la superficie, l'usage ;</t>
  </si>
  <si>
    <t>Description de l'Analyse énergétique</t>
  </si>
  <si>
    <t>Est-ce que l'Analyse énergétique concerne également des Mesures de gestion de la demande de puissance ?</t>
  </si>
  <si>
    <t>Section 1 – Coûts de l'Analyse énergétique</t>
  </si>
  <si>
    <t>(1) Si les coûts ne sont pas engagés en dollars canadiens, indiquez dans la colonne Commentaires la devise utilisée, le montant de cette devise et le taux de change appliqué.</t>
  </si>
  <si>
    <t>Total des coûts de la main d'œuvre externe</t>
  </si>
  <si>
    <t>Total des autres coûts</t>
  </si>
  <si>
    <t>Section 2 – Appuis financiers provenant d'autres sources qu'Hydro-Québec</t>
  </si>
  <si>
    <t>Total des appuis financiers provenant d'autres sources qu'Hydro-Québec</t>
  </si>
  <si>
    <t>Appuis financiers provenant d'autres sources qu'Hydro-Québec</t>
  </si>
  <si>
    <t xml:space="preserve">40 % des Coûts totaux admissibles de l’Analyse énergétique </t>
  </si>
  <si>
    <t>40 % du plafond de l'Appui financier</t>
  </si>
  <si>
    <t xml:space="preserve">Montant du premier versement </t>
  </si>
  <si>
    <t>La somme des Appuis financiers au dépôt du Rapport ne peut dépasser 75 % des Coûts totaux admissibles</t>
  </si>
  <si>
    <t xml:space="preserve">60 % des Coûts totaux admissibles de l’Analyse énergétique </t>
  </si>
  <si>
    <t>60 % du plafond de l'Appui financier</t>
  </si>
  <si>
    <t>La sommes des Appuis financiers ne peut dépasser 100 % des Coûts admissibles</t>
  </si>
  <si>
    <t>Total de l'Appui financier prévu dans le cadre de l'Analyse énergétique</t>
  </si>
  <si>
    <t>Vérification de l'atteinte des critères de l'Analyse énergétique</t>
  </si>
  <si>
    <t>Coûts approuvés
 par HQ</t>
  </si>
  <si>
    <t>Appuis financiers provenant d’autres sources qu'Hydro-Québec</t>
  </si>
  <si>
    <t>La sommes des Appuis financiers au dépôt du Rapport ne peut dépasser 75 % des Coûts totaux admissibles</t>
  </si>
  <si>
    <t>La sommes des Appuis financiers au dépôt du Rapport ne peut dépasser 100 % des Coûts totaux admissibles</t>
  </si>
  <si>
    <t>Montant du premier versement :</t>
  </si>
  <si>
    <t>Plafond de l’Appui financier en fonction de la Consommation électrique de référence et de la nature de l'Analyse</t>
  </si>
  <si>
    <t>Plafond de l’Appui financier selon la Consommation électrique de référence et la nature de l'Analyse</t>
  </si>
  <si>
    <t>Plafond de l’Appui financier selon la Consommation électrique de référence et la nature de l'analyse</t>
  </si>
  <si>
    <r>
      <t>L'onglet</t>
    </r>
    <r>
      <rPr>
        <sz val="8"/>
        <color rgb="FF7D993D"/>
        <rFont val="Arial"/>
        <family val="2"/>
        <scheme val="minor"/>
      </rPr>
      <t xml:space="preserve"> </t>
    </r>
    <r>
      <rPr>
        <b/>
        <i/>
        <sz val="8"/>
        <color rgb="FF7D993D"/>
        <rFont val="Arial"/>
        <family val="2"/>
        <scheme val="minor"/>
      </rPr>
      <t>Appui financier prévu</t>
    </r>
    <r>
      <rPr>
        <sz val="8"/>
        <rFont val="Arial"/>
        <family val="2"/>
        <scheme val="minor"/>
      </rPr>
      <t xml:space="preserve"> calcule automatiquement l'appui fiancier prévu, ainsi que le montant de chacun des versements, basé sur les informations saisies dans les autres onglets.</t>
    </r>
  </si>
  <si>
    <t>Dans le présent document, les termes débutant par une majuscule ont le sens défini dans la section «Définitions»
du Guide de participation.</t>
  </si>
  <si>
    <r>
      <t xml:space="preserve">Transmettre le Formulaire en format Excel dûment complété, accompagné des documents exigés à l’étape 2 du processus d’obtention de l’Appui financier décrit dans le </t>
    </r>
    <r>
      <rPr>
        <i/>
        <sz val="8"/>
        <rFont val="Arial"/>
        <family val="2"/>
        <scheme val="major"/>
      </rPr>
      <t>Guide de participation</t>
    </r>
    <r>
      <rPr>
        <sz val="8"/>
        <rFont val="Arial"/>
        <family val="2"/>
        <scheme val="major"/>
      </rPr>
      <t xml:space="preserve">, à l’adresse de courriel suivante : </t>
    </r>
  </si>
  <si>
    <r>
      <t>Réaliser l’Analyse énergétique et soumettre le rapport d'analyse et les documents requis pour le 1</t>
    </r>
    <r>
      <rPr>
        <b/>
        <vertAlign val="superscript"/>
        <sz val="8"/>
        <rFont val="Arial"/>
        <family val="2"/>
        <scheme val="major"/>
      </rPr>
      <t>er</t>
    </r>
    <r>
      <rPr>
        <b/>
        <sz val="8"/>
        <rFont val="Arial"/>
        <family val="2"/>
        <scheme val="major"/>
      </rPr>
      <t xml:space="preserve"> versement de l'Appui financier</t>
    </r>
  </si>
  <si>
    <t xml:space="preserve">Transmettre le Formulaire en format Excel mis à jour, accompagné des documents exigés à l’étape 4 du processus d’obtention de l’Appui financier décrit dans le Guide de participation, à la personne responsable de votre dossier ou à l’adresse de courriel suivante : </t>
  </si>
  <si>
    <r>
      <t>Recevoir l'acceptation du rapport d'analyse et le 1</t>
    </r>
    <r>
      <rPr>
        <b/>
        <vertAlign val="superscript"/>
        <sz val="8"/>
        <rFont val="Arial"/>
        <family val="2"/>
        <scheme val="major"/>
      </rPr>
      <t>er</t>
    </r>
    <r>
      <rPr>
        <b/>
        <sz val="8"/>
        <rFont val="Arial"/>
        <family val="2"/>
        <scheme val="major"/>
      </rPr>
      <t xml:space="preserve"> versement de l'Appui financier</t>
    </r>
  </si>
  <si>
    <r>
      <t xml:space="preserve">Compléter l'onglet : </t>
    </r>
    <r>
      <rPr>
        <b/>
        <i/>
        <sz val="8"/>
        <color rgb="FF4EACC6"/>
        <rFont val="Arial"/>
        <family val="2"/>
        <scheme val="major"/>
      </rPr>
      <t>- iii - Plan de mise en oeuvre :</t>
    </r>
    <r>
      <rPr>
        <sz val="8"/>
        <rFont val="Arial"/>
        <family val="2"/>
        <scheme val="major"/>
      </rPr>
      <t xml:space="preserve"> les colonnes « Suite à l'implantation ».</t>
    </r>
  </si>
  <si>
    <r>
      <t>Recevoir la confirmation de la conformité du Projet réalisé et le 2</t>
    </r>
    <r>
      <rPr>
        <b/>
        <vertAlign val="superscript"/>
        <sz val="8"/>
        <rFont val="Arial"/>
        <family val="2"/>
        <scheme val="major"/>
      </rPr>
      <t>e</t>
    </r>
    <r>
      <rPr>
        <b/>
        <sz val="8"/>
        <rFont val="Arial"/>
        <family val="2"/>
        <scheme val="major"/>
      </rPr>
      <t xml:space="preserve"> versement de l'Appui financier</t>
    </r>
  </si>
  <si>
    <r>
      <t>Mettre en oeuvre des mesures d'efficacité énergétique et soumettre une demande pour le 2</t>
    </r>
    <r>
      <rPr>
        <b/>
        <vertAlign val="superscript"/>
        <sz val="8"/>
        <rFont val="Arial"/>
        <family val="2"/>
        <scheme val="major"/>
      </rPr>
      <t>e</t>
    </r>
    <r>
      <rPr>
        <b/>
        <sz val="8"/>
        <rFont val="Arial"/>
        <family val="2"/>
        <scheme val="major"/>
      </rPr>
      <t xml:space="preserve"> versement de 
l’Appui financier </t>
    </r>
  </si>
  <si>
    <t>Source des appuis financiers autres que ceux d’Hydro-Québec </t>
  </si>
  <si>
    <r>
      <t xml:space="preserve">Veuillez indiquer le ou les montants que vous prévoyez recevoir ou que vous avez reçus. 
Conformément à l’article 3.1 des </t>
    </r>
    <r>
      <rPr>
        <i/>
        <sz val="9"/>
        <rFont val="Arial Narrow"/>
        <family val="2"/>
      </rPr>
      <t>Conditions et engagements</t>
    </r>
    <r>
      <rPr>
        <sz val="9"/>
        <rFont val="Arial Narrow"/>
        <family val="2"/>
      </rPr>
      <t>, le Participant doit déclarer les appuis financiers obtenus de toute autre source qu'Hydro-Québec afin que le total n’excède pas 100% du coût de l’Analyse énergétique.</t>
    </r>
  </si>
  <si>
    <t>Étape Proposition d'Analyse 
 Montant prévu</t>
  </si>
  <si>
    <r>
      <t xml:space="preserve">Transmettre le Formulaire en format Excel mis à jour, accompagné des documents exigés à l’étape 4 du processus d’obtention de l’Appui financier décrit dans le </t>
    </r>
    <r>
      <rPr>
        <i/>
        <sz val="8"/>
        <rFont val="Arial"/>
        <family val="2"/>
        <scheme val="major"/>
      </rPr>
      <t>Guide de participation</t>
    </r>
    <r>
      <rPr>
        <sz val="8"/>
        <rFont val="Arial"/>
        <family val="2"/>
        <scheme val="major"/>
      </rPr>
      <t xml:space="preserve">, à la personne responsable de votre dossier ou à l’adresse de courriel suivante : </t>
    </r>
  </si>
  <si>
    <t>- La consommation électrique de référence est définie dans le Guide de participation à la section Définitions.</t>
  </si>
  <si>
    <t>- Tel que stipulé dans ce Guide, pour les Projets d’électrification efficace, le Participant peut présenter la consommation découlant d’un scénario de référence ou d’une estimation.</t>
  </si>
  <si>
    <t>- Pour les immeubles multirésidentiels, le Participant est responsable de définir le périmètre retenu pour l’Analyse énergétique.  Elle peut inclure uniquement les espaces communs, ou les espaces communs et les logements et ce, peu importe le nombre de compteurs de l’immeuble.  Des restrictions s’appliquent aux mesures comptabilisées pour l’atteinte du critère d’économies annuelles – voir l’onglet iii-Plan de mise en œuvre.</t>
  </si>
  <si>
    <t xml:space="preserve">Définition d’espaces communs : </t>
  </si>
  <si>
    <r>
      <rPr>
        <b/>
        <sz val="10"/>
        <rFont val="Arial Narrow"/>
        <family val="2"/>
      </rPr>
      <t>(ii)</t>
    </r>
    <r>
      <rPr>
        <b/>
        <sz val="8"/>
        <rFont val="Arial Narrow"/>
        <family val="2"/>
      </rPr>
      <t xml:space="preserve"> Consommation électrique de référence</t>
    </r>
  </si>
  <si>
    <t>Est-ce que l'analyse énergétique est déjà débutée (bon de commande émis ou contrat signé) ?</t>
  </si>
  <si>
    <t>La demande d'appui financier n'est pas admissible car elle doit être approuvée par Hydro-Québec avant sa réalisation.</t>
  </si>
  <si>
    <t>Mis en œuvre</t>
  </si>
  <si>
    <t>Économies électriques</t>
  </si>
  <si>
    <t>D</t>
  </si>
  <si>
    <t>40% * A = E</t>
  </si>
  <si>
    <t>40% * C = F</t>
  </si>
  <si>
    <t>75% * A - B = G</t>
  </si>
  <si>
    <t>60% * A = I</t>
  </si>
  <si>
    <t>60% * C = J</t>
  </si>
  <si>
    <t>A - B - H = K</t>
  </si>
  <si>
    <t>H + L</t>
  </si>
  <si>
    <t>Bâtiment existant</t>
  </si>
  <si>
    <t>Nouvelle construction ou agrandissement</t>
  </si>
  <si>
    <t>Planifiée</t>
  </si>
  <si>
    <t>Montant du deuximème versement prévu</t>
  </si>
  <si>
    <t>Montant du premier versement potentiel ou prévu</t>
  </si>
  <si>
    <t>Table des appuis financiers</t>
  </si>
  <si>
    <t>Menu déroulants</t>
  </si>
  <si>
    <t>Tranche 1</t>
  </si>
  <si>
    <t>Tranche 2</t>
  </si>
  <si>
    <t>Non-admissible</t>
  </si>
  <si>
    <t>Consommation Min</t>
  </si>
  <si>
    <t>Consommation Max</t>
  </si>
  <si>
    <t>Appui max EE</t>
  </si>
  <si>
    <t>Appui max EE+GDP</t>
  </si>
  <si>
    <t>Enveloppe d'appui financier</t>
  </si>
  <si>
    <t>Tranche</t>
  </si>
  <si>
    <t>Tranche1</t>
  </si>
  <si>
    <t>Tranche2</t>
  </si>
  <si>
    <t>ListeTypeBatiment</t>
  </si>
  <si>
    <t>ConsoRefPlan</t>
  </si>
  <si>
    <t>Critètre d'économies - Selon ConsoRefPlan</t>
  </si>
  <si>
    <t>Critère kWh</t>
  </si>
  <si>
    <t xml:space="preserve">Critère relatif économies </t>
  </si>
  <si>
    <t>PRI</t>
  </si>
  <si>
    <t>Abandonnée</t>
  </si>
  <si>
    <t>Non retenue</t>
  </si>
  <si>
    <t>Étude requise</t>
  </si>
  <si>
    <t>Reportée</t>
  </si>
  <si>
    <t>N°</t>
  </si>
  <si>
    <t>Éléments</t>
  </si>
  <si>
    <t>Saisi dans le formulaire</t>
  </si>
  <si>
    <t>Type de Bâtiment</t>
  </si>
  <si>
    <t>Mesures de GDP admissibles analysées</t>
  </si>
  <si>
    <t>Consommation électrique de référence présentée suite à l'Analyse énergétique (kWh)</t>
  </si>
  <si>
    <t>Seuil de réduction de la Consommation électrique de référence à atteindre (kWh)</t>
  </si>
  <si>
    <r>
      <t>Économies annuelles des Mesures</t>
    </r>
    <r>
      <rPr>
        <b/>
        <sz val="8"/>
        <rFont val="Arial Narrow"/>
        <family val="2"/>
      </rPr>
      <t xml:space="preserve"> identifiées</t>
    </r>
    <r>
      <rPr>
        <sz val="8"/>
        <rFont val="Arial Narrow"/>
        <family val="2"/>
      </rPr>
      <t xml:space="preserve"> dans l'Analyse énergétique (kWh)</t>
    </r>
  </si>
  <si>
    <t>Commentaires de validation</t>
  </si>
  <si>
    <r>
      <t xml:space="preserve">Économies annuelles des Mesures </t>
    </r>
    <r>
      <rPr>
        <b/>
        <sz val="8"/>
        <rFont val="Arial Narrow"/>
        <family val="2"/>
      </rPr>
      <t>implantées</t>
    </r>
    <r>
      <rPr>
        <sz val="8"/>
        <rFont val="Arial Narrow"/>
        <family val="2"/>
      </rPr>
      <t xml:space="preserve"> (kWh)</t>
    </r>
  </si>
  <si>
    <r>
      <t xml:space="preserve">Économies annuelles d'électricité des Mesures </t>
    </r>
    <r>
      <rPr>
        <b/>
        <sz val="8"/>
        <rFont val="Arial Narrow"/>
        <family val="2"/>
      </rPr>
      <t>implantées</t>
    </r>
    <r>
      <rPr>
        <sz val="8"/>
        <rFont val="Arial Narrow"/>
        <family val="2"/>
      </rPr>
      <t xml:space="preserve"> suite à l'Analyse énergétique,</t>
    </r>
    <r>
      <rPr>
        <b/>
        <sz val="8"/>
        <rFont val="Arial Narrow"/>
        <family val="2"/>
      </rPr>
      <t xml:space="preserve"> mais non soumises dans un programme d'Hydro-Québec</t>
    </r>
  </si>
  <si>
    <t>Montant d'appuis financiers d'autres sources dédiés à l'analyse énergétique :</t>
  </si>
  <si>
    <t>G</t>
  </si>
  <si>
    <t>S'agit il d'une analyse d'un bâtment existant ou Nouvelle Construction ?</t>
  </si>
  <si>
    <t xml:space="preserve">Plan d'action du Participant </t>
  </si>
  <si>
    <t>Mesures analysées</t>
  </si>
  <si>
    <t>(kWh/an)</t>
  </si>
  <si>
    <t>($/an)</t>
  </si>
  <si>
    <t>($)</t>
  </si>
  <si>
    <t>Coût net</t>
  </si>
  <si>
    <t>Mise à jour suite à l'implantation</t>
  </si>
  <si>
    <t xml:space="preserve">Consommation électrique de référence suite à la réalisation de l'Analyse énergétique </t>
  </si>
  <si>
    <t>Des Mesures de gestion de la demande de puissance admissibles ont été analysées</t>
  </si>
  <si>
    <t>Économies électriques minimum à atteindre (100 000 kWh, 200 000 kWh ou 20%)</t>
  </si>
  <si>
    <t>Année</t>
  </si>
  <si>
    <t>Économies (kWh)</t>
  </si>
  <si>
    <t>Mise à jour des informations sur la portée de l'Analyse énergétique suite à sa réalisation</t>
  </si>
  <si>
    <t>Validation de l'atteinte de la cible d'économies électriques pour le versement de l'appui financier</t>
  </si>
  <si>
    <r>
      <t xml:space="preserve">Économies électriques </t>
    </r>
    <r>
      <rPr>
        <b/>
        <sz val="8"/>
        <rFont val="Arial"/>
        <family val="2"/>
      </rPr>
      <t>identifiées</t>
    </r>
    <r>
      <rPr>
        <sz val="8"/>
        <rFont val="Arial"/>
        <family val="2"/>
      </rPr>
      <t xml:space="preserve"> dans l'analyse énergétique (1</t>
    </r>
    <r>
      <rPr>
        <vertAlign val="superscript"/>
        <sz val="8"/>
        <rFont val="Arial"/>
        <family val="2"/>
      </rPr>
      <t>er</t>
    </r>
    <r>
      <rPr>
        <sz val="8"/>
        <rFont val="Arial"/>
        <family val="2"/>
      </rPr>
      <t xml:space="preserve"> versement)</t>
    </r>
  </si>
  <si>
    <r>
      <t xml:space="preserve">Économies électriques des mesures </t>
    </r>
    <r>
      <rPr>
        <b/>
        <sz val="8"/>
        <rFont val="Arial"/>
        <family val="2"/>
      </rPr>
      <t>mises en œuvre</t>
    </r>
    <r>
      <rPr>
        <sz val="8"/>
        <rFont val="Arial"/>
        <family val="2"/>
      </rPr>
      <t xml:space="preserve"> (2</t>
    </r>
    <r>
      <rPr>
        <vertAlign val="superscript"/>
        <sz val="8"/>
        <rFont val="Arial"/>
        <family val="2"/>
      </rPr>
      <t>e</t>
    </r>
    <r>
      <rPr>
        <sz val="8"/>
        <rFont val="Arial"/>
        <family val="2"/>
      </rPr>
      <t xml:space="preserve"> versement)</t>
    </r>
  </si>
  <si>
    <t>S / O</t>
  </si>
  <si>
    <t>Étape
Projet réalisé</t>
  </si>
  <si>
    <t>Économies annuelles d'électricité des Mesures identifiées dans l'Analyse énergétique ou mis en œuvre</t>
  </si>
  <si>
    <t>Deuxième versement - après l'approbation par Hydro-Québec de la mise en œuvre de mesures</t>
  </si>
  <si>
    <t>Économies GDP</t>
  </si>
  <si>
    <r>
      <t>(kW</t>
    </r>
    <r>
      <rPr>
        <vertAlign val="subscript"/>
        <sz val="8"/>
        <rFont val="Arial Narrow"/>
        <family val="2"/>
      </rPr>
      <t>moy</t>
    </r>
    <r>
      <rPr>
        <sz val="8"/>
        <rFont val="Arial Narrow"/>
        <family val="2"/>
      </rPr>
      <t>)</t>
    </r>
  </si>
  <si>
    <t>(ans)</t>
  </si>
  <si>
    <t>sans appui</t>
  </si>
  <si>
    <t>avec appui</t>
  </si>
  <si>
    <t>Titre de la mesure</t>
  </si>
  <si>
    <t>NOTE : À titre indicatif seulement</t>
  </si>
  <si>
    <t>ListeStatutMesure1</t>
  </si>
  <si>
    <t>ListeStatutMesure2</t>
  </si>
  <si>
    <t>cumulable</t>
  </si>
  <si>
    <t>Non</t>
  </si>
  <si>
    <t>Économies prévues selon le plan d'action</t>
  </si>
  <si>
    <t>Type de Bâtiment ( Proposition J40 )</t>
  </si>
  <si>
    <t>Mesures de GDP admissibles analysées ( Plan K32 )</t>
  </si>
  <si>
    <r>
      <t>Économies annuelles des Mesures</t>
    </r>
    <r>
      <rPr>
        <b/>
        <sz val="8"/>
        <rFont val="Arial Narrow"/>
        <family val="2"/>
      </rPr>
      <t xml:space="preserve"> identifiées</t>
    </r>
    <r>
      <rPr>
        <sz val="8"/>
        <rFont val="Arial Narrow"/>
        <family val="2"/>
      </rPr>
      <t xml:space="preserve"> dans l'Analyse énergétique (Plan K36)</t>
    </r>
  </si>
  <si>
    <t>Seuil de réduction de la Consommation électrique de référence à atteindre</t>
  </si>
  <si>
    <t>Espaces d’un immeuble multirésidentiel qui sont communs à plusieurs appartements, mais qui excluent ces derniers. On y retrouve, entre autres, les zones partagées telles que les couloirs, escaliers, halls d’entrée et stationnements, ainsi que les équipements et les installations centralisées, dont les systèmes électromécaniques centraux qui desservent les espaces communs et/ou les logements.</t>
  </si>
  <si>
    <r>
      <t xml:space="preserve"> Date de réception 
</t>
    </r>
    <r>
      <rPr>
        <sz val="7"/>
        <rFont val="Arial Narrow"/>
        <family val="2"/>
      </rPr>
      <t>(AAAA-MM-JJ)</t>
    </r>
  </si>
  <si>
    <t>Si le montant de l'appui financier est 0,</t>
  </si>
  <si>
    <t xml:space="preserve">* </t>
  </si>
  <si>
    <t xml:space="preserve">à l'étape de la Proposition d'analyse vérifier que le critère de consommation de référence minimale est atteint et que la grille des coûts est bien complétée. </t>
  </si>
  <si>
    <t>à l'étape de l'Analyse réalisée, vérifier que vous avez bien complété la grilles des coûts (coûts réels), que vous avez bien complété le plan de mise en œuvre et qu'il n'y a pas d'erreur de saisie (case rouge) et que le critères d'économies identifiées est atteint.</t>
  </si>
  <si>
    <t>-</t>
  </si>
  <si>
    <t>à l'étape Projet réalisé, vérifier que vous avez bien complété le plan de mise en œuvre, qu'il n'y a pas d'erreur de saisie (case rouge) et que le critère d'économies des mesures mis en oeuvre est atteint.</t>
  </si>
  <si>
    <t xml:space="preserve"> N° projet</t>
  </si>
  <si>
    <t>Hydro-Québec</t>
  </si>
  <si>
    <t xml:space="preserve">Statut
</t>
  </si>
  <si>
    <r>
      <t xml:space="preserve"> Date de réception </t>
    </r>
    <r>
      <rPr>
        <sz val="7"/>
        <rFont val="Arial Narrow"/>
        <family val="2"/>
      </rPr>
      <t xml:space="preserve">(AAAA-MM-JJ) </t>
    </r>
    <r>
      <rPr>
        <sz val="8"/>
        <rFont val="Arial Narrow"/>
        <family val="2"/>
      </rPr>
      <t xml:space="preserve">
de l'Analyse énergétique </t>
    </r>
  </si>
  <si>
    <r>
      <t xml:space="preserve"> Date de mise à jour </t>
    </r>
    <r>
      <rPr>
        <sz val="7"/>
        <rFont val="Arial Narrow"/>
        <family val="2"/>
      </rPr>
      <t>(AAAA-MM-JJ)</t>
    </r>
    <r>
      <rPr>
        <sz val="8"/>
        <rFont val="Arial Narrow"/>
        <family val="2"/>
      </rPr>
      <t xml:space="preserve">
(Projet réalisé)</t>
    </r>
  </si>
  <si>
    <r>
      <t xml:space="preserve"> Date de réception </t>
    </r>
    <r>
      <rPr>
        <sz val="7"/>
        <rFont val="Arial Narrow"/>
        <family val="2"/>
      </rPr>
      <t>(AAAA-MM-JJ)</t>
    </r>
    <r>
      <rPr>
        <sz val="8"/>
        <rFont val="Arial Narrow"/>
        <family val="2"/>
      </rPr>
      <t xml:space="preserve">
de la proposition</t>
    </r>
  </si>
  <si>
    <r>
      <t xml:space="preserve"> Date de réception </t>
    </r>
    <r>
      <rPr>
        <sz val="7"/>
        <rFont val="Arial Narrow"/>
        <family val="2"/>
      </rPr>
      <t>(AAAA-MM-JJ)</t>
    </r>
    <r>
      <rPr>
        <sz val="8"/>
        <rFont val="Arial Narrow"/>
        <family val="2"/>
      </rPr>
      <t xml:space="preserve">
de l'Analyse énergétique </t>
    </r>
  </si>
  <si>
    <r>
      <t xml:space="preserve"> Date de réception</t>
    </r>
    <r>
      <rPr>
        <sz val="7"/>
        <rFont val="Arial Narrow"/>
        <family val="2"/>
      </rPr>
      <t xml:space="preserve"> (AAAA-MM-JJ) </t>
    </r>
    <r>
      <rPr>
        <sz val="8"/>
        <rFont val="Arial Narrow"/>
        <family val="2"/>
      </rPr>
      <t xml:space="preserve">
de l'Analyse énergétique </t>
    </r>
  </si>
  <si>
    <r>
      <t xml:space="preserve"> Date de réception</t>
    </r>
    <r>
      <rPr>
        <sz val="7"/>
        <rFont val="Arial Narrow"/>
        <family val="2"/>
      </rPr>
      <t xml:space="preserve"> (AAAA-MM-JJ)</t>
    </r>
    <r>
      <rPr>
        <sz val="8"/>
        <rFont val="Arial Narrow"/>
        <family val="2"/>
      </rPr>
      <t xml:space="preserve">
de la proposition</t>
    </r>
  </si>
  <si>
    <t>Coûts de l'Analyse énergétique</t>
  </si>
  <si>
    <t>tel que saisis dans l'onglet Grille détaillée des coûts</t>
  </si>
  <si>
    <t>Consommation électrique de référence présentée suite à l'Analyse énergétique 
(Plan K31)</t>
  </si>
  <si>
    <t>Le moindre    
(E, F et G) = H</t>
  </si>
  <si>
    <t>Le moindre   
(I, J et K) = L</t>
  </si>
  <si>
    <t>non-admissible</t>
  </si>
  <si>
    <t>Main d'œuvre externe</t>
  </si>
  <si>
    <t>Année prévue de fin des travaux</t>
  </si>
  <si>
    <t>État de saisi</t>
  </si>
  <si>
    <t>Au moment du dépôt de l'analyse</t>
  </si>
  <si>
    <r>
      <t xml:space="preserve">Date de fin travaux 
</t>
    </r>
    <r>
      <rPr>
        <sz val="7"/>
        <rFont val="Arial Narrow"/>
        <family val="2"/>
      </rPr>
      <t>(AAAA-MM)</t>
    </r>
  </si>
  <si>
    <t xml:space="preserve">Saisir un « X » l'année prévue </t>
  </si>
  <si>
    <r>
      <rPr>
        <b/>
        <sz val="8"/>
        <rFont val="Arial Narrow"/>
        <family val="2"/>
      </rPr>
      <t xml:space="preserve">Précisions: </t>
    </r>
    <r>
      <rPr>
        <sz val="8"/>
        <rFont val="Arial Narrow"/>
        <family val="2"/>
      </rPr>
      <t xml:space="preserve">
- Pour les </t>
    </r>
    <r>
      <rPr>
        <b/>
        <sz val="8"/>
        <rFont val="Arial Narrow"/>
        <family val="2"/>
      </rPr>
      <t>immeubles multirésidentiels</t>
    </r>
    <r>
      <rPr>
        <sz val="8"/>
        <rFont val="Arial Narrow"/>
        <family val="2"/>
      </rPr>
      <t xml:space="preserve">, seules les mesures touchant </t>
    </r>
    <r>
      <rPr>
        <b/>
        <sz val="8"/>
        <rFont val="Arial Narrow"/>
        <family val="2"/>
      </rPr>
      <t xml:space="preserve">les espaces communs sont admissibles </t>
    </r>
    <r>
      <rPr>
        <sz val="8"/>
        <rFont val="Arial Narrow"/>
        <family val="2"/>
      </rPr>
      <t xml:space="preserve">(voir la définition des espaces communs dans l'onglet « i-Proposition »). Pour les mesures qui ne touchent pas les espaces communs, la case « non-cumulable » doit être cochée.  
- Si </t>
    </r>
    <r>
      <rPr>
        <b/>
        <sz val="8"/>
        <rFont val="Arial Narrow"/>
        <family val="2"/>
      </rPr>
      <t>plusieurs scénarios</t>
    </r>
    <r>
      <rPr>
        <sz val="8"/>
        <rFont val="Arial Narrow"/>
        <family val="2"/>
      </rPr>
      <t xml:space="preserve"> sont analysés </t>
    </r>
    <r>
      <rPr>
        <b/>
        <sz val="8"/>
        <rFont val="Arial Narrow"/>
        <family val="2"/>
      </rPr>
      <t>pour le même système</t>
    </r>
    <r>
      <rPr>
        <sz val="8"/>
        <rFont val="Arial Narrow"/>
        <family val="2"/>
      </rPr>
      <t xml:space="preserve"> (ex. aérothermie et géothermie), </t>
    </r>
    <r>
      <rPr>
        <b/>
        <sz val="8"/>
        <rFont val="Arial Narrow"/>
        <family val="2"/>
      </rPr>
      <t>seule une mesure peut être comptabilisée</t>
    </r>
    <r>
      <rPr>
        <sz val="8"/>
        <rFont val="Arial Narrow"/>
        <family val="2"/>
      </rPr>
      <t xml:space="preserve"> pour l'atteinte de la cible d'économies électriques. Pour les autres mesures, la case « non-cumulable » doit être cochée.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</si>
</sst>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4" formatCode="_ * #,##0.00_)\ &quot;$&quot;_ ;_ * \(#,##0.00\)\ &quot;$&quot;_ ;_ * &quot;-&quot;??_)\ &quot;$&quot;_ ;_ @_ "/>
    <numFmt numFmtId="43" formatCode="_ * #,##0.00_)_ ;_ * \(#,##0.00\)_ ;_ * &quot;-&quot;??_)_ ;_ @_ "/>
    <numFmt numFmtId="164" formatCode="#,##0.00\ &quot;$&quot;"/>
    <numFmt numFmtId="165" formatCode="#,###&quot; kWh&quot;"/>
    <numFmt numFmtId="166" formatCode="yyyy/mm/dd;@"/>
    <numFmt numFmtId="167" formatCode=";;;"/>
    <numFmt numFmtId="168" formatCode="_ * #,##0_)_ ;_ * \(#,##0\)_ ;_ * &quot;-&quot;??_)_ ;_ @_ "/>
    <numFmt numFmtId="169" formatCode="#,##0\ &quot;$&quot;"/>
    <numFmt numFmtId="170" formatCode="#,##0.00\ _$"/>
    <numFmt numFmtId="171" formatCode="0.0"/>
    <numFmt numFmtId="172" formatCode="#,##0\ _$"/>
    <numFmt numFmtId="173" formatCode="yyyy/mm"/>
  </numFmts>
  <fonts count="63">
    <font>
      <sz val="10"/>
      <name val="Arial"/>
      <family val="2"/>
    </font>
    <font>
      <sz val="10"/>
      <name val="Calibri"/>
      <family val="2"/>
    </font>
    <font>
      <sz val="8"/>
      <name val="Arial Narrow"/>
      <family val="2"/>
    </font>
    <font>
      <b/>
      <sz val="9"/>
      <name val="Arial"/>
      <family val="2"/>
    </font>
    <font>
      <sz val="9"/>
      <name val="Arial"/>
      <family val="2"/>
    </font>
    <font>
      <sz val="7"/>
      <name val="Arial Narrow"/>
      <family val="2"/>
    </font>
    <font>
      <sz val="8"/>
      <name val="Arial"/>
      <family val="2"/>
    </font>
    <font>
      <b/>
      <sz val="8"/>
      <name val="Arial"/>
      <family val="2"/>
    </font>
    <font>
      <sz val="8"/>
      <name val="Calibri"/>
      <family val="2"/>
    </font>
    <font>
      <b/>
      <sz val="10"/>
      <color rgb="FFFF0000"/>
      <name val="Calibri"/>
      <family val="2"/>
    </font>
    <font>
      <u/>
      <sz val="10"/>
      <color theme="10"/>
      <name val="Arial"/>
      <family val="2"/>
    </font>
    <font>
      <sz val="10"/>
      <name val="Arial Narrow"/>
      <family val="2"/>
    </font>
    <font>
      <sz val="8"/>
      <name val="Aptos Narrow"/>
      <family val="2"/>
    </font>
    <font>
      <b/>
      <sz val="9"/>
      <name val="Arial"/>
      <family val="2"/>
      <scheme val="major"/>
    </font>
    <font>
      <b/>
      <sz val="10"/>
      <name val="Arial"/>
      <family val="2"/>
    </font>
    <font>
      <b/>
      <sz val="8"/>
      <name val="Arial Narrow"/>
      <family val="2"/>
    </font>
    <font>
      <sz val="8"/>
      <color theme="0"/>
      <name val="Arial Narrow"/>
      <family val="2"/>
    </font>
    <font>
      <b/>
      <sz val="9"/>
      <name val="Arial"/>
      <family val="2"/>
      <scheme val="minor"/>
    </font>
    <font>
      <sz val="8"/>
      <name val="Arial"/>
      <family val="2"/>
      <scheme val="minor"/>
    </font>
    <font>
      <sz val="8"/>
      <name val="Arial"/>
      <family val="2"/>
      <scheme val="major"/>
    </font>
    <font>
      <b/>
      <sz val="10"/>
      <name val="Arial"/>
      <family val="2"/>
      <scheme val="major"/>
    </font>
    <font>
      <sz val="12"/>
      <name val="Arial"/>
      <family val="2"/>
      <scheme val="major"/>
    </font>
    <font>
      <b/>
      <sz val="12"/>
      <name val="Arial"/>
      <family val="2"/>
      <scheme val="major"/>
    </font>
    <font>
      <b/>
      <sz val="9"/>
      <name val="Arial Narrow"/>
      <family val="2"/>
    </font>
    <font>
      <b/>
      <sz val="10"/>
      <name val="Arial Narrow"/>
      <family val="2"/>
    </font>
    <font>
      <b/>
      <sz val="8"/>
      <name val="Arial"/>
      <family val="2"/>
      <scheme val="minor"/>
    </font>
    <font>
      <sz val="9"/>
      <name val="Arial Narrow"/>
      <family val="2"/>
    </font>
    <font>
      <b/>
      <sz val="9"/>
      <name val="Calibri"/>
      <family val="2"/>
    </font>
    <font>
      <b/>
      <sz val="8"/>
      <color theme="0" tint="-0.34998626667073579"/>
      <name val="Arial Narrow"/>
      <family val="2"/>
    </font>
    <font>
      <b/>
      <sz val="8"/>
      <color theme="0" tint="-0.34998626667073579"/>
      <name val="Arial"/>
      <family val="2"/>
    </font>
    <font>
      <i/>
      <sz val="8"/>
      <name val="Arial Narrow"/>
      <family val="2"/>
    </font>
    <font>
      <sz val="10"/>
      <name val="Arial"/>
      <family val="2"/>
    </font>
    <font>
      <b/>
      <i/>
      <sz val="8"/>
      <name val="Arial Narrow"/>
      <family val="2"/>
    </font>
    <font>
      <b/>
      <sz val="9"/>
      <color theme="0"/>
      <name val="Arial"/>
      <family val="2"/>
    </font>
    <font>
      <b/>
      <sz val="8"/>
      <name val="Arial"/>
      <family val="2"/>
      <scheme val="major"/>
    </font>
    <font>
      <u/>
      <sz val="8"/>
      <color theme="10"/>
      <name val="Arial"/>
      <family val="2"/>
    </font>
    <font>
      <i/>
      <sz val="8"/>
      <name val="Arial"/>
      <family val="2"/>
      <scheme val="major"/>
    </font>
    <font>
      <b/>
      <i/>
      <sz val="8"/>
      <color rgb="FF7D993D"/>
      <name val="Arial"/>
      <family val="2"/>
      <scheme val="major"/>
    </font>
    <font>
      <b/>
      <sz val="8"/>
      <color rgb="FF4EACC6"/>
      <name val="Arial"/>
      <family val="2"/>
      <scheme val="major"/>
    </font>
    <font>
      <b/>
      <i/>
      <sz val="8"/>
      <color rgb="FF4EACC6"/>
      <name val="Arial"/>
      <family val="2"/>
      <scheme val="major"/>
    </font>
    <font>
      <sz val="8"/>
      <color rgb="FF4EACC6"/>
      <name val="Arial"/>
      <family val="2"/>
      <scheme val="major"/>
    </font>
    <font>
      <sz val="8"/>
      <color rgb="FF4EACC6"/>
      <name val="Arial"/>
      <family val="2"/>
      <scheme val="minor"/>
    </font>
    <font>
      <sz val="8"/>
      <color rgb="FF7D993D"/>
      <name val="Arial"/>
      <family val="2"/>
      <scheme val="minor"/>
    </font>
    <font>
      <b/>
      <sz val="8"/>
      <color rgb="FF7D993D"/>
      <name val="Arial"/>
      <family val="2"/>
      <scheme val="major"/>
    </font>
    <font>
      <i/>
      <sz val="8"/>
      <color rgb="FF4EACC6"/>
      <name val="Arial"/>
      <family val="2"/>
      <scheme val="major"/>
    </font>
    <font>
      <b/>
      <i/>
      <sz val="8"/>
      <color rgb="FF7D993D"/>
      <name val="Arial"/>
      <family val="2"/>
      <scheme val="minor"/>
    </font>
    <font>
      <b/>
      <i/>
      <sz val="8"/>
      <color rgb="FF4EACC6"/>
      <name val="Arial"/>
      <family val="2"/>
      <scheme val="minor"/>
    </font>
    <font>
      <b/>
      <vertAlign val="superscript"/>
      <sz val="8"/>
      <name val="Arial"/>
      <family val="2"/>
      <scheme val="major"/>
    </font>
    <font>
      <i/>
      <sz val="9"/>
      <name val="Arial Narrow"/>
      <family val="2"/>
    </font>
    <font>
      <sz val="9"/>
      <name val="Aptos Narrow"/>
      <family val="2"/>
    </font>
    <font>
      <b/>
      <sz val="8"/>
      <color rgb="FFC00000"/>
      <name val="Arial"/>
      <family val="2"/>
    </font>
    <font>
      <b/>
      <sz val="8"/>
      <color theme="0"/>
      <name val="Arial"/>
      <family val="2"/>
    </font>
    <font>
      <sz val="10"/>
      <color theme="1"/>
      <name val="Arial"/>
      <family val="2"/>
    </font>
    <font>
      <b/>
      <sz val="10"/>
      <color theme="1"/>
      <name val="Arial"/>
      <family val="2"/>
    </font>
    <font>
      <sz val="8"/>
      <name val="Ariak"/>
    </font>
    <font>
      <b/>
      <sz val="8"/>
      <color theme="1"/>
      <name val="Arial"/>
      <family val="2"/>
    </font>
    <font>
      <vertAlign val="superscript"/>
      <sz val="8"/>
      <name val="Arial"/>
      <family val="2"/>
    </font>
    <font>
      <vertAlign val="subscript"/>
      <sz val="8"/>
      <name val="Arial Narrow"/>
      <family val="2"/>
    </font>
    <font>
      <strike/>
      <sz val="10"/>
      <color rgb="FFFF0000"/>
      <name val="Arial"/>
      <family val="2"/>
    </font>
    <font>
      <strike/>
      <sz val="10"/>
      <name val="Arial"/>
      <family val="2"/>
    </font>
    <font>
      <sz val="9"/>
      <name val="Arial"/>
      <family val="2"/>
      <scheme val="minor"/>
    </font>
    <font>
      <sz val="8"/>
      <color theme="1"/>
      <name val="Arial"/>
      <family val="2"/>
    </font>
    <font>
      <i/>
      <sz val="7"/>
      <name val="Arial Narrow"/>
      <family val="2"/>
    </font>
  </fonts>
  <fills count="11">
    <fill>
      <patternFill patternType="none"/>
    </fill>
    <fill>
      <patternFill patternType="gray125"/>
    </fill>
    <fill>
      <patternFill patternType="solid">
        <fgColor theme="0"/>
        <bgColor indexed="64"/>
      </patternFill>
    </fill>
    <fill>
      <patternFill patternType="solid">
        <fgColor theme="0" tint="-0.14996795556505021"/>
        <bgColor indexed="64"/>
      </patternFill>
    </fill>
    <fill>
      <patternFill patternType="solid">
        <fgColor theme="0" tint="-4.9989318521683403E-2"/>
        <bgColor indexed="64"/>
      </patternFill>
    </fill>
    <fill>
      <patternFill patternType="solid">
        <fgColor rgb="FFFFE285"/>
        <bgColor indexed="64"/>
      </patternFill>
    </fill>
    <fill>
      <patternFill patternType="solid">
        <fgColor theme="1" tint="0.499984740745262"/>
        <bgColor indexed="64"/>
      </patternFill>
    </fill>
    <fill>
      <patternFill patternType="solid">
        <fgColor rgb="FFFFF0C1"/>
        <bgColor indexed="64"/>
      </patternFill>
    </fill>
    <fill>
      <patternFill patternType="solid">
        <fgColor theme="0" tint="-0.14999847407452621"/>
        <bgColor indexed="64"/>
      </patternFill>
    </fill>
    <fill>
      <patternFill patternType="solid">
        <fgColor rgb="FFFFC000"/>
        <bgColor indexed="64"/>
      </patternFill>
    </fill>
    <fill>
      <patternFill patternType="solid">
        <fgColor theme="4" tint="0.79998168889431442"/>
        <bgColor indexed="64"/>
      </patternFill>
    </fill>
  </fills>
  <borders count="56">
    <border>
      <left/>
      <right/>
      <top/>
      <bottom/>
      <diagonal/>
    </border>
    <border>
      <left style="thin">
        <color indexed="64"/>
      </left>
      <right style="thin">
        <color indexed="64"/>
      </right>
      <top style="thin">
        <color indexed="64"/>
      </top>
      <bottom/>
      <diagonal/>
    </border>
    <border>
      <left style="thin">
        <color indexed="64"/>
      </left>
      <right style="thin">
        <color indexed="64"/>
      </right>
      <top style="thick">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ck">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right style="hair">
        <color indexed="64"/>
      </right>
      <top/>
      <bottom/>
      <diagonal/>
    </border>
    <border>
      <left/>
      <right style="hair">
        <color indexed="64"/>
      </right>
      <top style="medium">
        <color indexed="64"/>
      </top>
      <bottom style="hair">
        <color indexed="64"/>
      </bottom>
      <diagonal/>
    </border>
    <border>
      <left/>
      <right style="hair">
        <color indexed="64"/>
      </right>
      <top style="hair">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top/>
      <bottom/>
      <diagonal/>
    </border>
    <border>
      <left/>
      <right style="hair">
        <color indexed="64"/>
      </right>
      <top/>
      <bottom style="hair">
        <color indexed="64"/>
      </bottom>
      <diagonal/>
    </border>
    <border>
      <left/>
      <right/>
      <top style="medium">
        <color indexed="64"/>
      </top>
      <bottom/>
      <diagonal/>
    </border>
    <border>
      <left style="hair">
        <color indexed="64"/>
      </left>
      <right style="hair">
        <color indexed="64"/>
      </right>
      <top style="medium">
        <color indexed="64"/>
      </top>
      <bottom/>
      <diagonal/>
    </border>
    <border>
      <left/>
      <right/>
      <top style="hair">
        <color indexed="64"/>
      </top>
      <bottom/>
      <diagonal/>
    </border>
    <border>
      <left style="hair">
        <color indexed="64"/>
      </left>
      <right/>
      <top style="medium">
        <color indexed="64"/>
      </top>
      <bottom/>
      <diagonal/>
    </border>
    <border>
      <left/>
      <right style="hair">
        <color indexed="64"/>
      </right>
      <top style="medium">
        <color indexed="64"/>
      </top>
      <bottom/>
      <diagonal/>
    </border>
    <border>
      <left style="hair">
        <color indexed="64"/>
      </left>
      <right/>
      <top style="hair">
        <color indexed="64"/>
      </top>
      <bottom/>
      <diagonal/>
    </border>
    <border>
      <left style="hair">
        <color indexed="64"/>
      </left>
      <right/>
      <top/>
      <bottom style="hair">
        <color indexed="64"/>
      </bottom>
      <diagonal/>
    </border>
    <border>
      <left/>
      <right/>
      <top/>
      <bottom style="hair">
        <color indexed="64"/>
      </bottom>
      <diagonal/>
    </border>
    <border>
      <left/>
      <right/>
      <top/>
      <bottom style="medium">
        <color indexed="64"/>
      </bottom>
      <diagonal/>
    </border>
    <border>
      <left style="hair">
        <color indexed="64"/>
      </left>
      <right/>
      <top style="medium">
        <color indexed="64"/>
      </top>
      <bottom style="hair">
        <color indexed="64"/>
      </bottom>
      <diagonal/>
    </border>
    <border>
      <left/>
      <right/>
      <top style="medium">
        <color indexed="64"/>
      </top>
      <bottom style="hair">
        <color indexed="64"/>
      </bottom>
      <diagonal/>
    </border>
    <border>
      <left/>
      <right/>
      <top style="hair">
        <color indexed="64"/>
      </top>
      <bottom style="medium">
        <color indexed="64"/>
      </bottom>
      <diagonal/>
    </border>
    <border>
      <left style="hair">
        <color indexed="64"/>
      </left>
      <right style="hair">
        <color indexed="64"/>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hair">
        <color indexed="64"/>
      </left>
      <right/>
      <top style="thin">
        <color indexed="64"/>
      </top>
      <bottom style="thin">
        <color indexed="64"/>
      </bottom>
      <diagonal/>
    </border>
    <border>
      <left/>
      <right style="thin">
        <color indexed="64"/>
      </right>
      <top/>
      <bottom style="hair">
        <color indexed="64"/>
      </bottom>
      <diagonal/>
    </border>
    <border>
      <left style="thin">
        <color indexed="64"/>
      </left>
      <right/>
      <top/>
      <bottom style="hair">
        <color indexed="64"/>
      </bottom>
      <diagonal/>
    </border>
    <border>
      <left/>
      <right style="thin">
        <color indexed="64"/>
      </right>
      <top style="medium">
        <color indexed="64"/>
      </top>
      <bottom/>
      <diagonal/>
    </border>
    <border>
      <left style="thin">
        <color indexed="64"/>
      </left>
      <right/>
      <top style="medium">
        <color indexed="64"/>
      </top>
      <bottom/>
      <diagonal/>
    </border>
    <border>
      <left style="hair">
        <color indexed="64"/>
      </left>
      <right/>
      <top style="thin">
        <color auto="1"/>
      </top>
      <bottom style="hair">
        <color indexed="64"/>
      </bottom>
      <diagonal/>
    </border>
    <border>
      <left/>
      <right/>
      <top style="thin">
        <color auto="1"/>
      </top>
      <bottom style="hair">
        <color indexed="64"/>
      </bottom>
      <diagonal/>
    </border>
    <border>
      <left/>
      <right style="hair">
        <color indexed="64"/>
      </right>
      <top style="thin">
        <color auto="1"/>
      </top>
      <bottom style="hair">
        <color indexed="64"/>
      </bottom>
      <diagonal/>
    </border>
    <border>
      <left/>
      <right/>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style="hair">
        <color indexed="64"/>
      </right>
      <top/>
      <bottom/>
      <diagonal/>
    </border>
    <border>
      <left style="thin">
        <color indexed="64"/>
      </left>
      <right style="hair">
        <color indexed="64"/>
      </right>
      <top/>
      <bottom style="hair">
        <color indexed="64"/>
      </bottom>
      <diagonal/>
    </border>
    <border>
      <left style="thin">
        <color indexed="64"/>
      </left>
      <right/>
      <top style="thin">
        <color indexed="64"/>
      </top>
      <bottom style="hair">
        <color indexed="64"/>
      </bottom>
      <diagonal/>
    </border>
    <border>
      <left style="hair">
        <color indexed="64"/>
      </left>
      <right style="thin">
        <color indexed="64"/>
      </right>
      <top/>
      <bottom style="hair">
        <color indexed="64"/>
      </bottom>
      <diagonal/>
    </border>
    <border>
      <left style="hair">
        <color indexed="64"/>
      </left>
      <right style="thin">
        <color indexed="64"/>
      </right>
      <top/>
      <bottom/>
      <diagonal/>
    </border>
    <border>
      <left style="hair">
        <color indexed="64"/>
      </left>
      <right style="thin">
        <color indexed="64"/>
      </right>
      <top style="hair">
        <color indexed="64"/>
      </top>
      <bottom style="thin">
        <color indexed="64"/>
      </bottom>
      <diagonal/>
    </border>
    <border>
      <left style="thin">
        <color indexed="64"/>
      </left>
      <right/>
      <top/>
      <bottom/>
      <diagonal/>
    </border>
    <border>
      <left/>
      <right style="thin">
        <color indexed="64"/>
      </right>
      <top/>
      <bottom/>
      <diagonal/>
    </border>
  </borders>
  <cellStyleXfs count="13">
    <xf numFmtId="0" fontId="0" fillId="0" borderId="0"/>
    <xf numFmtId="0" fontId="3" fillId="0" borderId="1">
      <alignment horizontal="left" vertical="center" wrapText="1"/>
      <protection locked="0"/>
    </xf>
    <xf numFmtId="0" fontId="4" fillId="0" borderId="2">
      <alignment horizontal="left" vertical="top"/>
    </xf>
    <xf numFmtId="0" fontId="4" fillId="0" borderId="3">
      <alignment horizontal="left" vertical="top" wrapText="1"/>
    </xf>
    <xf numFmtId="0" fontId="2" fillId="0" borderId="4" applyFont="0">
      <alignment horizontal="left" vertical="top"/>
    </xf>
    <xf numFmtId="0" fontId="4" fillId="0" borderId="5">
      <alignment horizontal="left" vertical="top" wrapText="1"/>
    </xf>
    <xf numFmtId="0" fontId="2" fillId="0" borderId="4" applyFont="0" applyAlignment="0">
      <alignment horizontal="left" vertical="top"/>
    </xf>
    <xf numFmtId="0" fontId="4" fillId="0" borderId="6">
      <alignment horizontal="left" vertical="top" wrapText="1"/>
    </xf>
    <xf numFmtId="0" fontId="4" fillId="0" borderId="0">
      <alignment horizontal="left" vertical="top" wrapText="1"/>
    </xf>
    <xf numFmtId="0" fontId="10" fillId="0" borderId="0" applyNumberFormat="0" applyFill="0" applyBorder="0" applyAlignment="0" applyProtection="0"/>
    <xf numFmtId="0" fontId="6" fillId="2" borderId="8">
      <alignment horizontal="center" vertical="center" wrapText="1"/>
      <protection locked="0"/>
    </xf>
    <xf numFmtId="44" fontId="31" fillId="0" borderId="0" applyFont="0" applyFill="0" applyBorder="0" applyAlignment="0" applyProtection="0"/>
    <xf numFmtId="43" fontId="31" fillId="0" borderId="0" applyFont="0" applyFill="0" applyBorder="0" applyAlignment="0" applyProtection="0"/>
  </cellStyleXfs>
  <cellXfs count="722">
    <xf numFmtId="0" fontId="0" fillId="0" borderId="0" xfId="0"/>
    <xf numFmtId="0" fontId="1" fillId="0" borderId="0" xfId="0" applyFont="1"/>
    <xf numFmtId="0" fontId="9" fillId="0" borderId="0" xfId="0" applyFont="1"/>
    <xf numFmtId="0" fontId="8" fillId="0" borderId="0" xfId="0" applyFont="1" applyAlignment="1">
      <alignment horizontal="center" vertical="center"/>
    </xf>
    <xf numFmtId="0" fontId="3" fillId="2" borderId="0" xfId="2" applyFont="1" applyFill="1" applyBorder="1" applyAlignment="1">
      <alignment wrapText="1"/>
    </xf>
    <xf numFmtId="0" fontId="2" fillId="4" borderId="15" xfId="2" applyFont="1" applyFill="1" applyBorder="1" applyAlignment="1">
      <alignment horizontal="center" vertical="center" wrapText="1"/>
    </xf>
    <xf numFmtId="0" fontId="3" fillId="4" borderId="9" xfId="2" applyFont="1" applyFill="1" applyBorder="1" applyAlignment="1" applyProtection="1">
      <alignment horizontal="left" vertical="center" wrapText="1"/>
      <protection locked="0"/>
    </xf>
    <xf numFmtId="0" fontId="2" fillId="4" borderId="14" xfId="2" applyFont="1" applyFill="1" applyBorder="1" applyAlignment="1">
      <alignment horizontal="center" vertical="center" wrapText="1"/>
    </xf>
    <xf numFmtId="14" fontId="7" fillId="0" borderId="8" xfId="0" applyNumberFormat="1" applyFont="1" applyBorder="1" applyAlignment="1" applyProtection="1">
      <alignment horizontal="center" vertical="center"/>
      <protection locked="0"/>
    </xf>
    <xf numFmtId="0" fontId="6" fillId="4" borderId="16" xfId="8" applyFont="1" applyFill="1" applyBorder="1" applyAlignment="1">
      <alignment horizontal="center" vertical="center" wrapText="1"/>
    </xf>
    <xf numFmtId="0" fontId="6" fillId="4" borderId="16" xfId="0" applyFont="1" applyFill="1" applyBorder="1" applyAlignment="1">
      <alignment horizontal="center" vertical="center" wrapText="1"/>
    </xf>
    <xf numFmtId="0" fontId="7" fillId="0" borderId="8" xfId="8" applyFont="1" applyBorder="1" applyAlignment="1" applyProtection="1">
      <alignment horizontal="center" vertical="center"/>
      <protection locked="0"/>
    </xf>
    <xf numFmtId="0" fontId="6" fillId="0" borderId="0" xfId="0" applyFont="1"/>
    <xf numFmtId="0" fontId="19" fillId="0" borderId="0" xfId="0" applyFont="1"/>
    <xf numFmtId="0" fontId="19" fillId="0" borderId="0" xfId="0" applyFont="1" applyAlignment="1">
      <alignment horizontal="left"/>
    </xf>
    <xf numFmtId="0" fontId="12" fillId="2" borderId="15" xfId="2" applyFont="1" applyFill="1" applyBorder="1" applyAlignment="1" applyProtection="1">
      <alignment horizontal="center" vertical="center" wrapText="1"/>
      <protection locked="0"/>
    </xf>
    <xf numFmtId="0" fontId="6" fillId="2" borderId="28" xfId="2" applyFont="1" applyFill="1" applyBorder="1" applyAlignment="1">
      <alignment horizontal="center" vertical="center" wrapText="1"/>
    </xf>
    <xf numFmtId="0" fontId="20" fillId="0" borderId="0" xfId="0" applyFont="1" applyAlignment="1">
      <alignment horizontal="left"/>
    </xf>
    <xf numFmtId="0" fontId="13" fillId="0" borderId="0" xfId="0" applyFont="1" applyAlignment="1">
      <alignment horizontal="left"/>
    </xf>
    <xf numFmtId="0" fontId="22" fillId="0" borderId="0" xfId="0" applyFont="1" applyAlignment="1">
      <alignment horizontal="right"/>
    </xf>
    <xf numFmtId="0" fontId="6" fillId="4" borderId="28" xfId="8" applyFont="1" applyFill="1" applyBorder="1" applyAlignment="1">
      <alignment horizontal="center" vertical="center" wrapText="1"/>
    </xf>
    <xf numFmtId="0" fontId="6" fillId="4" borderId="12" xfId="8" applyFont="1" applyFill="1" applyBorder="1" applyAlignment="1">
      <alignment horizontal="center" vertical="center" wrapText="1"/>
    </xf>
    <xf numFmtId="0" fontId="14" fillId="0" borderId="0" xfId="8" applyFont="1">
      <alignment horizontal="left" vertical="top" wrapText="1"/>
    </xf>
    <xf numFmtId="0" fontId="2" fillId="4" borderId="0" xfId="2" applyFont="1" applyFill="1" applyBorder="1" applyAlignment="1">
      <alignment horizontal="center" vertical="center" wrapText="1"/>
    </xf>
    <xf numFmtId="0" fontId="12" fillId="2" borderId="9" xfId="2" applyFont="1" applyFill="1" applyBorder="1" applyAlignment="1">
      <alignment horizontal="center" vertical="center" wrapText="1"/>
    </xf>
    <xf numFmtId="0" fontId="12" fillId="2" borderId="13" xfId="2" applyFont="1" applyFill="1" applyBorder="1" applyAlignment="1">
      <alignment horizontal="center" vertical="center" wrapText="1"/>
    </xf>
    <xf numFmtId="3" fontId="12" fillId="2" borderId="14" xfId="2" applyNumberFormat="1" applyFont="1" applyFill="1" applyBorder="1" applyAlignment="1" applyProtection="1">
      <alignment horizontal="center" vertical="center" wrapText="1"/>
      <protection locked="0"/>
    </xf>
    <xf numFmtId="3" fontId="12" fillId="2" borderId="24" xfId="2" applyNumberFormat="1" applyFont="1" applyFill="1" applyBorder="1" applyAlignment="1" applyProtection="1">
      <alignment horizontal="center" vertical="center" wrapText="1"/>
      <protection locked="0"/>
    </xf>
    <xf numFmtId="0" fontId="6" fillId="4" borderId="7" xfId="8" applyFont="1" applyFill="1" applyBorder="1" applyAlignment="1">
      <alignment horizontal="center" vertical="center" wrapText="1"/>
    </xf>
    <xf numFmtId="0" fontId="13" fillId="0" borderId="0" xfId="0" applyFont="1" applyAlignment="1">
      <alignment horizontal="center" vertical="center"/>
    </xf>
    <xf numFmtId="0" fontId="2" fillId="0" borderId="8" xfId="8" applyFont="1" applyBorder="1" applyAlignment="1" applyProtection="1">
      <alignment horizontal="center" vertical="center" wrapText="1"/>
      <protection locked="0"/>
    </xf>
    <xf numFmtId="0" fontId="7" fillId="0" borderId="8" xfId="8" applyFont="1" applyBorder="1" applyAlignment="1" applyProtection="1">
      <alignment horizontal="left" vertical="center" wrapText="1"/>
      <protection locked="0"/>
    </xf>
    <xf numFmtId="164" fontId="15" fillId="0" borderId="8" xfId="8" applyNumberFormat="1" applyFont="1" applyBorder="1" applyAlignment="1" applyProtection="1">
      <alignment horizontal="right" vertical="center" wrapText="1"/>
      <protection locked="0"/>
    </xf>
    <xf numFmtId="164" fontId="15" fillId="0" borderId="8" xfId="0" applyNumberFormat="1" applyFont="1" applyBorder="1" applyAlignment="1" applyProtection="1">
      <alignment horizontal="right" vertical="center"/>
      <protection locked="0"/>
    </xf>
    <xf numFmtId="164" fontId="15" fillId="0" borderId="8" xfId="8" applyNumberFormat="1" applyFont="1" applyBorder="1" applyAlignment="1">
      <alignment horizontal="right" vertical="center" wrapText="1"/>
    </xf>
    <xf numFmtId="164" fontId="15" fillId="0" borderId="8" xfId="0" applyNumberFormat="1" applyFont="1" applyBorder="1" applyAlignment="1">
      <alignment horizontal="right" vertical="center"/>
    </xf>
    <xf numFmtId="0" fontId="7" fillId="0" borderId="8" xfId="8" applyFont="1" applyBorder="1" applyAlignment="1">
      <alignment horizontal="center" vertical="center" wrapText="1"/>
    </xf>
    <xf numFmtId="0" fontId="6" fillId="0" borderId="21" xfId="8" applyFont="1" applyBorder="1" applyAlignment="1">
      <alignment horizontal="right" vertical="center" wrapText="1"/>
    </xf>
    <xf numFmtId="0" fontId="7" fillId="0" borderId="8" xfId="0" applyFont="1" applyBorder="1" applyAlignment="1">
      <alignment horizontal="center" vertical="center"/>
    </xf>
    <xf numFmtId="164" fontId="15" fillId="0" borderId="10" xfId="8" applyNumberFormat="1" applyFont="1" applyBorder="1" applyAlignment="1" applyProtection="1">
      <alignment horizontal="right" vertical="center" wrapText="1"/>
      <protection locked="0"/>
    </xf>
    <xf numFmtId="164" fontId="15" fillId="0" borderId="10" xfId="0" applyNumberFormat="1" applyFont="1" applyBorder="1" applyAlignment="1" applyProtection="1">
      <alignment horizontal="right" vertical="center"/>
      <protection locked="0"/>
    </xf>
    <xf numFmtId="164" fontId="15" fillId="0" borderId="7" xfId="8" applyNumberFormat="1" applyFont="1" applyBorder="1" applyAlignment="1">
      <alignment horizontal="right" vertical="center" wrapText="1"/>
    </xf>
    <xf numFmtId="164" fontId="15" fillId="0" borderId="7" xfId="0" applyNumberFormat="1" applyFont="1" applyBorder="1" applyAlignment="1">
      <alignment horizontal="right" vertical="center"/>
    </xf>
    <xf numFmtId="0" fontId="28" fillId="0" borderId="9" xfId="8" applyFont="1" applyBorder="1" applyAlignment="1">
      <alignment horizontal="right" vertical="center" wrapText="1"/>
    </xf>
    <xf numFmtId="0" fontId="28" fillId="0" borderId="12" xfId="8" applyFont="1" applyBorder="1" applyAlignment="1">
      <alignment horizontal="right" vertical="center" wrapText="1"/>
    </xf>
    <xf numFmtId="0" fontId="28" fillId="0" borderId="18" xfId="8" applyFont="1" applyBorder="1" applyAlignment="1">
      <alignment horizontal="right" vertical="center" wrapText="1"/>
    </xf>
    <xf numFmtId="0" fontId="29" fillId="2" borderId="8" xfId="2" applyFont="1" applyFill="1" applyBorder="1" applyAlignment="1">
      <alignment horizontal="center" vertical="center" wrapText="1"/>
    </xf>
    <xf numFmtId="0" fontId="29" fillId="2" borderId="10" xfId="2" applyFont="1" applyFill="1" applyBorder="1" applyAlignment="1">
      <alignment horizontal="center" vertical="center" wrapText="1"/>
    </xf>
    <xf numFmtId="0" fontId="11" fillId="0" borderId="0" xfId="0" applyFont="1" applyAlignment="1">
      <alignment horizontal="center" vertical="center"/>
    </xf>
    <xf numFmtId="0" fontId="3" fillId="0" borderId="0" xfId="0" applyFont="1" applyAlignment="1">
      <alignment horizontal="center" vertical="center"/>
    </xf>
    <xf numFmtId="0" fontId="23" fillId="0" borderId="14" xfId="8" applyFont="1" applyBorder="1" applyAlignment="1">
      <alignment horizontal="left" vertical="center" wrapText="1"/>
    </xf>
    <xf numFmtId="0" fontId="7" fillId="0" borderId="21" xfId="8" applyFont="1" applyBorder="1" applyAlignment="1">
      <alignment horizontal="left" vertical="center" wrapText="1"/>
    </xf>
    <xf numFmtId="0" fontId="15" fillId="0" borderId="14" xfId="8" applyFont="1" applyBorder="1" applyAlignment="1">
      <alignment horizontal="left" vertical="center" wrapText="1"/>
    </xf>
    <xf numFmtId="0" fontId="15" fillId="0" borderId="25" xfId="8" applyFont="1" applyBorder="1" applyAlignment="1">
      <alignment horizontal="left" vertical="center" wrapText="1"/>
    </xf>
    <xf numFmtId="0" fontId="15" fillId="0" borderId="0" xfId="8" applyFont="1" applyAlignment="1">
      <alignment horizontal="center" wrapText="1"/>
    </xf>
    <xf numFmtId="164" fontId="3" fillId="0" borderId="0" xfId="8" applyNumberFormat="1" applyFont="1" applyAlignment="1">
      <alignment horizontal="right" wrapText="1"/>
    </xf>
    <xf numFmtId="164" fontId="3" fillId="0" borderId="0" xfId="0" applyNumberFormat="1" applyFont="1" applyAlignment="1">
      <alignment horizontal="right"/>
    </xf>
    <xf numFmtId="0" fontId="7" fillId="0" borderId="0" xfId="8" applyFont="1" applyAlignment="1">
      <alignment horizontal="left" vertical="center" wrapText="1"/>
    </xf>
    <xf numFmtId="164" fontId="4" fillId="0" borderId="0" xfId="8" applyNumberFormat="1" applyAlignment="1">
      <alignment horizontal="right" wrapText="1"/>
    </xf>
    <xf numFmtId="0" fontId="3" fillId="0" borderId="0" xfId="8" applyFont="1" applyAlignment="1">
      <alignment horizontal="left" vertical="center" wrapText="1"/>
    </xf>
    <xf numFmtId="0" fontId="3" fillId="2" borderId="0" xfId="2" applyFont="1" applyFill="1" applyBorder="1" applyAlignment="1" applyProtection="1">
      <alignment horizontal="left" wrapText="1"/>
      <protection locked="0"/>
    </xf>
    <xf numFmtId="164" fontId="15" fillId="5" borderId="8" xfId="8" applyNumberFormat="1" applyFont="1" applyFill="1" applyBorder="1" applyAlignment="1">
      <alignment horizontal="right" vertical="center" wrapText="1"/>
    </xf>
    <xf numFmtId="164" fontId="15" fillId="5" borderId="8" xfId="0" applyNumberFormat="1" applyFont="1" applyFill="1" applyBorder="1" applyAlignment="1">
      <alignment horizontal="right" vertical="center"/>
    </xf>
    <xf numFmtId="0" fontId="12" fillId="2" borderId="21" xfId="2" applyFont="1" applyFill="1" applyBorder="1" applyAlignment="1" applyProtection="1">
      <alignment horizontal="center" vertical="center" wrapText="1"/>
      <protection locked="0"/>
    </xf>
    <xf numFmtId="0" fontId="28" fillId="5" borderId="9" xfId="8" applyFont="1" applyFill="1" applyBorder="1" applyAlignment="1">
      <alignment horizontal="right" vertical="center" wrapText="1"/>
    </xf>
    <xf numFmtId="0" fontId="15" fillId="5" borderId="9" xfId="8" applyFont="1" applyFill="1" applyBorder="1" applyAlignment="1">
      <alignment horizontal="right" vertical="center" wrapText="1"/>
    </xf>
    <xf numFmtId="0" fontId="13" fillId="3" borderId="29" xfId="0" applyFont="1" applyFill="1" applyBorder="1" applyAlignment="1">
      <alignment horizontal="left" vertical="center"/>
    </xf>
    <xf numFmtId="0" fontId="25" fillId="0" borderId="0" xfId="0" applyFont="1" applyAlignment="1">
      <alignment horizontal="center" vertical="top" wrapText="1"/>
    </xf>
    <xf numFmtId="0" fontId="8" fillId="0" borderId="0" xfId="0" applyFont="1"/>
    <xf numFmtId="0" fontId="8" fillId="0" borderId="0" xfId="0" applyFont="1" applyAlignment="1">
      <alignment horizontal="left" vertical="center"/>
    </xf>
    <xf numFmtId="0" fontId="35" fillId="0" borderId="11" xfId="9" applyFont="1" applyBorder="1" applyAlignment="1">
      <alignment horizontal="left" vertical="center" wrapText="1"/>
    </xf>
    <xf numFmtId="0" fontId="13" fillId="2" borderId="11" xfId="0" applyFont="1" applyFill="1" applyBorder="1" applyAlignment="1">
      <alignment horizontal="left" vertical="center"/>
    </xf>
    <xf numFmtId="165" fontId="2" fillId="2" borderId="34" xfId="2" applyNumberFormat="1" applyFont="1" applyFill="1" applyBorder="1" applyAlignment="1">
      <alignment horizontal="left" vertical="center" wrapText="1"/>
    </xf>
    <xf numFmtId="0" fontId="2" fillId="4" borderId="0" xfId="2" applyFont="1" applyFill="1" applyBorder="1" applyAlignment="1">
      <alignment horizontal="left" vertical="top" wrapText="1"/>
    </xf>
    <xf numFmtId="0" fontId="3" fillId="2" borderId="0" xfId="2" applyFont="1" applyFill="1" applyBorder="1" applyAlignment="1">
      <alignment horizontal="left" wrapText="1"/>
    </xf>
    <xf numFmtId="0" fontId="26" fillId="0" borderId="0" xfId="0" applyFont="1" applyAlignment="1">
      <alignment vertical="center" wrapText="1"/>
    </xf>
    <xf numFmtId="167" fontId="3" fillId="2" borderId="17" xfId="2" applyNumberFormat="1" applyFont="1" applyFill="1" applyBorder="1" applyAlignment="1">
      <alignment horizontal="left" vertical="center" wrapText="1"/>
    </xf>
    <xf numFmtId="167" fontId="3" fillId="2" borderId="0" xfId="2" applyNumberFormat="1" applyFont="1" applyFill="1" applyBorder="1" applyAlignment="1">
      <alignment horizontal="left" vertical="center" wrapText="1"/>
    </xf>
    <xf numFmtId="0" fontId="15" fillId="4" borderId="0" xfId="2" applyFont="1" applyFill="1" applyBorder="1" applyAlignment="1">
      <alignment horizontal="left" vertical="center" wrapText="1"/>
    </xf>
    <xf numFmtId="0" fontId="28" fillId="5" borderId="18" xfId="8" applyFont="1" applyFill="1" applyBorder="1" applyAlignment="1">
      <alignment horizontal="right" vertical="center" wrapText="1"/>
    </xf>
    <xf numFmtId="0" fontId="49" fillId="0" borderId="0" xfId="0" applyFont="1" applyAlignment="1">
      <alignment horizontal="center" vertical="top"/>
    </xf>
    <xf numFmtId="0" fontId="7" fillId="0" borderId="0" xfId="0" applyFont="1"/>
    <xf numFmtId="0" fontId="23" fillId="0" borderId="0" xfId="0" applyFont="1" applyAlignment="1">
      <alignment vertical="top" wrapText="1"/>
    </xf>
    <xf numFmtId="0" fontId="0" fillId="0" borderId="43" xfId="0" applyBorder="1"/>
    <xf numFmtId="0" fontId="14" fillId="0" borderId="43" xfId="0" applyFont="1" applyBorder="1"/>
    <xf numFmtId="3" fontId="0" fillId="0" borderId="0" xfId="0" applyNumberFormat="1"/>
    <xf numFmtId="0" fontId="0" fillId="0" borderId="0" xfId="0" applyAlignment="1">
      <alignment horizontal="center" wrapText="1"/>
    </xf>
    <xf numFmtId="0" fontId="14" fillId="8" borderId="0" xfId="0" applyFont="1" applyFill="1"/>
    <xf numFmtId="0" fontId="0" fillId="8" borderId="0" xfId="0" applyFill="1"/>
    <xf numFmtId="0" fontId="14" fillId="0" borderId="0" xfId="0" applyFont="1"/>
    <xf numFmtId="0" fontId="0" fillId="8" borderId="0" xfId="0" applyFill="1" applyAlignment="1">
      <alignment horizontal="center" wrapText="1"/>
    </xf>
    <xf numFmtId="0" fontId="7" fillId="0" borderId="21" xfId="8" applyFont="1" applyBorder="1" applyAlignment="1">
      <alignment wrapText="1"/>
    </xf>
    <xf numFmtId="9" fontId="52" fillId="0" borderId="0" xfId="0" applyNumberFormat="1" applyFont="1"/>
    <xf numFmtId="0" fontId="53" fillId="0" borderId="27" xfId="0" applyFont="1" applyBorder="1"/>
    <xf numFmtId="0" fontId="0" fillId="0" borderId="27" xfId="0" applyBorder="1"/>
    <xf numFmtId="0" fontId="0" fillId="0" borderId="27" xfId="0" applyBorder="1" applyAlignment="1">
      <alignment horizontal="center" wrapText="1"/>
    </xf>
    <xf numFmtId="0" fontId="0" fillId="9" borderId="0" xfId="0" applyFill="1"/>
    <xf numFmtId="3" fontId="52" fillId="0" borderId="0" xfId="0" applyNumberFormat="1" applyFont="1"/>
    <xf numFmtId="0" fontId="14" fillId="9" borderId="0" xfId="0" applyFont="1" applyFill="1" applyAlignment="1">
      <alignment vertical="center"/>
    </xf>
    <xf numFmtId="0" fontId="7" fillId="0" borderId="0" xfId="2" applyFont="1" applyBorder="1" applyAlignment="1">
      <alignment horizontal="center" vertical="center" wrapText="1"/>
    </xf>
    <xf numFmtId="0" fontId="15" fillId="0" borderId="16" xfId="0" applyFont="1" applyBorder="1" applyAlignment="1" applyProtection="1">
      <alignment horizontal="center" vertical="center" wrapText="1"/>
      <protection locked="0"/>
    </xf>
    <xf numFmtId="171" fontId="2" fillId="0" borderId="16" xfId="0" applyNumberFormat="1" applyFont="1" applyBorder="1" applyAlignment="1">
      <alignment horizontal="right" vertical="center" wrapText="1" indent="1"/>
    </xf>
    <xf numFmtId="0" fontId="19" fillId="0" borderId="8" xfId="0" applyFont="1" applyBorder="1" applyAlignment="1">
      <alignment horizontal="center" vertical="center"/>
    </xf>
    <xf numFmtId="0" fontId="28" fillId="0" borderId="17" xfId="8" applyFont="1" applyBorder="1" applyAlignment="1">
      <alignment horizontal="left" vertical="center" wrapText="1"/>
    </xf>
    <xf numFmtId="0" fontId="28" fillId="0" borderId="0" xfId="8" applyFont="1" applyAlignment="1">
      <alignment horizontal="left" vertical="center" wrapText="1"/>
    </xf>
    <xf numFmtId="171" fontId="2" fillId="0" borderId="44" xfId="0" applyNumberFormat="1" applyFont="1" applyBorder="1" applyAlignment="1">
      <alignment horizontal="right" vertical="center" wrapText="1" indent="1"/>
    </xf>
    <xf numFmtId="0" fontId="15" fillId="0" borderId="44" xfId="0" applyFont="1" applyBorder="1" applyAlignment="1" applyProtection="1">
      <alignment horizontal="center" vertical="center" wrapText="1"/>
      <protection locked="0"/>
    </xf>
    <xf numFmtId="170" fontId="15" fillId="2" borderId="16" xfId="0" applyNumberFormat="1" applyFont="1" applyFill="1" applyBorder="1" applyAlignment="1" applyProtection="1">
      <alignment horizontal="right" vertical="center"/>
      <protection locked="0"/>
    </xf>
    <xf numFmtId="170" fontId="15" fillId="2" borderId="44" xfId="0" applyNumberFormat="1" applyFont="1" applyFill="1" applyBorder="1" applyAlignment="1" applyProtection="1">
      <alignment horizontal="right" vertical="center"/>
      <protection locked="0"/>
    </xf>
    <xf numFmtId="170" fontId="15" fillId="0" borderId="16" xfId="0" applyNumberFormat="1" applyFont="1" applyBorder="1" applyAlignment="1">
      <alignment horizontal="right" vertical="center"/>
    </xf>
    <xf numFmtId="170" fontId="2" fillId="0" borderId="16" xfId="0" applyNumberFormat="1" applyFont="1" applyBorder="1" applyAlignment="1">
      <alignment horizontal="right" vertical="center"/>
    </xf>
    <xf numFmtId="170" fontId="2" fillId="2" borderId="16" xfId="0" applyNumberFormat="1" applyFont="1" applyFill="1" applyBorder="1" applyAlignment="1">
      <alignment horizontal="right" vertical="center"/>
    </xf>
    <xf numFmtId="170" fontId="2" fillId="2" borderId="44" xfId="0" applyNumberFormat="1" applyFont="1" applyFill="1" applyBorder="1" applyAlignment="1">
      <alignment horizontal="right" vertical="center"/>
    </xf>
    <xf numFmtId="171" fontId="2" fillId="0" borderId="25" xfId="0" applyNumberFormat="1" applyFont="1" applyBorder="1" applyAlignment="1">
      <alignment horizontal="right" vertical="center" wrapText="1" indent="1"/>
    </xf>
    <xf numFmtId="0" fontId="15" fillId="0" borderId="49" xfId="0" applyFont="1" applyBorder="1" applyAlignment="1" applyProtection="1">
      <alignment horizontal="center" vertical="center" wrapText="1" shrinkToFit="1"/>
      <protection locked="0"/>
    </xf>
    <xf numFmtId="168" fontId="15" fillId="2" borderId="14" xfId="0" applyNumberFormat="1" applyFont="1" applyFill="1" applyBorder="1" applyAlignment="1" applyProtection="1">
      <alignment vertical="center"/>
      <protection locked="0"/>
    </xf>
    <xf numFmtId="168" fontId="15" fillId="0" borderId="25" xfId="0" applyNumberFormat="1" applyFont="1" applyBorder="1" applyAlignment="1">
      <alignment vertical="center"/>
    </xf>
    <xf numFmtId="168" fontId="15" fillId="2" borderId="25" xfId="0" applyNumberFormat="1" applyFont="1" applyFill="1" applyBorder="1" applyAlignment="1" applyProtection="1">
      <alignment vertical="center"/>
      <protection locked="0"/>
    </xf>
    <xf numFmtId="0" fontId="7" fillId="0" borderId="50" xfId="0" applyFont="1" applyBorder="1" applyAlignment="1">
      <alignment horizontal="center" vertical="center" wrapText="1"/>
    </xf>
    <xf numFmtId="165" fontId="16" fillId="0" borderId="41" xfId="0" applyNumberFormat="1" applyFont="1" applyBorder="1" applyAlignment="1">
      <alignment horizontal="center" vertical="center" wrapText="1"/>
    </xf>
    <xf numFmtId="0" fontId="2" fillId="0" borderId="41" xfId="0" applyFont="1" applyBorder="1" applyAlignment="1">
      <alignment horizontal="center" vertical="center" wrapText="1"/>
    </xf>
    <xf numFmtId="165" fontId="2" fillId="0" borderId="41" xfId="12" applyNumberFormat="1" applyFont="1" applyFill="1" applyBorder="1" applyAlignment="1">
      <alignment horizontal="center" vertical="center" wrapText="1"/>
    </xf>
    <xf numFmtId="0" fontId="7" fillId="0" borderId="12" xfId="0" applyFont="1" applyBorder="1" applyAlignment="1">
      <alignment horizontal="left" vertical="center"/>
    </xf>
    <xf numFmtId="0" fontId="6" fillId="0" borderId="9" xfId="0" applyFont="1" applyBorder="1" applyAlignment="1">
      <alignment horizontal="left" vertical="center"/>
    </xf>
    <xf numFmtId="0" fontId="7" fillId="0" borderId="12" xfId="0" applyFont="1" applyBorder="1" applyAlignment="1">
      <alignment vertical="center"/>
    </xf>
    <xf numFmtId="0" fontId="7" fillId="0" borderId="9" xfId="0" applyFont="1" applyBorder="1" applyAlignment="1">
      <alignment vertical="center"/>
    </xf>
    <xf numFmtId="0" fontId="19" fillId="0" borderId="44" xfId="0" applyFont="1" applyBorder="1" applyAlignment="1">
      <alignment horizontal="center" vertical="center"/>
    </xf>
    <xf numFmtId="0" fontId="34" fillId="0" borderId="16" xfId="0" applyFont="1" applyBorder="1" applyAlignment="1">
      <alignment horizontal="center" vertical="center"/>
    </xf>
    <xf numFmtId="0" fontId="2" fillId="0" borderId="25" xfId="0" applyFont="1" applyBorder="1" applyAlignment="1">
      <alignment horizontal="center" vertical="center" wrapText="1"/>
    </xf>
    <xf numFmtId="0" fontId="15" fillId="4" borderId="49" xfId="0" applyFont="1" applyFill="1" applyBorder="1" applyAlignment="1" applyProtection="1">
      <alignment horizontal="center" vertical="center" wrapText="1" shrinkToFit="1"/>
      <protection locked="0"/>
    </xf>
    <xf numFmtId="0" fontId="12" fillId="0" borderId="0" xfId="0" applyFont="1" applyAlignment="1">
      <alignment horizontal="left" vertical="center"/>
    </xf>
    <xf numFmtId="0" fontId="2" fillId="4" borderId="16" xfId="0" applyFont="1" applyFill="1" applyBorder="1" applyAlignment="1">
      <alignment horizontal="center" vertical="center" wrapText="1"/>
    </xf>
    <xf numFmtId="0" fontId="6" fillId="7" borderId="14" xfId="0" applyFont="1" applyFill="1" applyBorder="1" applyAlignment="1">
      <alignment vertical="center"/>
    </xf>
    <xf numFmtId="0" fontId="6" fillId="7" borderId="15" xfId="0" applyFont="1" applyFill="1" applyBorder="1" applyAlignment="1">
      <alignment vertical="center"/>
    </xf>
    <xf numFmtId="0" fontId="2" fillId="4" borderId="31" xfId="0" applyFont="1" applyFill="1" applyBorder="1" applyAlignment="1">
      <alignment horizontal="center" vertical="center" wrapText="1"/>
    </xf>
    <xf numFmtId="0" fontId="28" fillId="7" borderId="15" xfId="0" applyFont="1" applyFill="1" applyBorder="1" applyAlignment="1">
      <alignment vertical="center"/>
    </xf>
    <xf numFmtId="0" fontId="15" fillId="2" borderId="16" xfId="0" applyFont="1" applyFill="1" applyBorder="1" applyAlignment="1">
      <alignment horizontal="center" vertical="center"/>
    </xf>
    <xf numFmtId="172" fontId="15" fillId="2" borderId="16" xfId="0" applyNumberFormat="1" applyFont="1" applyFill="1" applyBorder="1" applyAlignment="1" applyProtection="1">
      <alignment horizontal="right" vertical="center"/>
      <protection locked="0"/>
    </xf>
    <xf numFmtId="0" fontId="2" fillId="4" borderId="17" xfId="0" applyFont="1" applyFill="1" applyBorder="1" applyAlignment="1">
      <alignment horizontal="center" vertical="center" wrapText="1"/>
    </xf>
    <xf numFmtId="0" fontId="3" fillId="4" borderId="16" xfId="2" applyFont="1" applyFill="1" applyBorder="1" applyAlignment="1" applyProtection="1">
      <alignment horizontal="center" vertical="center" wrapText="1"/>
      <protection locked="0"/>
    </xf>
    <xf numFmtId="0" fontId="15" fillId="0" borderId="25" xfId="0" applyFont="1" applyBorder="1" applyAlignment="1" applyProtection="1">
      <alignment horizontal="center" vertical="center" wrapText="1"/>
      <protection locked="0"/>
    </xf>
    <xf numFmtId="168" fontId="15" fillId="2" borderId="44" xfId="0" applyNumberFormat="1" applyFont="1" applyFill="1" applyBorder="1" applyAlignment="1" applyProtection="1">
      <alignment vertical="center"/>
      <protection locked="0"/>
    </xf>
    <xf numFmtId="173" fontId="15" fillId="4" borderId="16" xfId="0" applyNumberFormat="1" applyFont="1" applyFill="1" applyBorder="1" applyAlignment="1" applyProtection="1">
      <alignment horizontal="center" vertical="center" wrapText="1"/>
      <protection locked="0"/>
    </xf>
    <xf numFmtId="173" fontId="15" fillId="4" borderId="44" xfId="0" applyNumberFormat="1" applyFont="1" applyFill="1" applyBorder="1" applyAlignment="1" applyProtection="1">
      <alignment horizontal="center" vertical="center" wrapText="1"/>
      <protection locked="0"/>
    </xf>
    <xf numFmtId="171" fontId="2" fillId="0" borderId="53" xfId="0" applyNumberFormat="1" applyFont="1" applyBorder="1" applyAlignment="1">
      <alignment horizontal="right" vertical="center" wrapText="1" indent="1"/>
    </xf>
    <xf numFmtId="0" fontId="58" fillId="0" borderId="0" xfId="0" applyFont="1"/>
    <xf numFmtId="0" fontId="59" fillId="0" borderId="0" xfId="0" applyFont="1"/>
    <xf numFmtId="0" fontId="2" fillId="4" borderId="11" xfId="0" applyFont="1" applyFill="1" applyBorder="1" applyAlignment="1">
      <alignment horizontal="center" vertical="center" wrapText="1"/>
    </xf>
    <xf numFmtId="0" fontId="15" fillId="0" borderId="26" xfId="0" applyFont="1" applyBorder="1" applyAlignment="1">
      <alignment horizontal="center" vertical="center"/>
    </xf>
    <xf numFmtId="0" fontId="54" fillId="4" borderId="16" xfId="0" applyFont="1" applyFill="1" applyBorder="1" applyAlignment="1">
      <alignment horizontal="center" vertical="center" wrapText="1"/>
    </xf>
    <xf numFmtId="0" fontId="23" fillId="4" borderId="17" xfId="2" applyFont="1" applyFill="1" applyBorder="1" applyAlignment="1" applyProtection="1">
      <alignment horizontal="center" vertical="center" wrapText="1"/>
      <protection locked="0"/>
    </xf>
    <xf numFmtId="0" fontId="2" fillId="4" borderId="51" xfId="0" applyFont="1" applyFill="1" applyBorder="1" applyAlignment="1">
      <alignment horizontal="center" vertical="center" wrapText="1"/>
    </xf>
    <xf numFmtId="0" fontId="15" fillId="10" borderId="25" xfId="0" applyFont="1" applyFill="1" applyBorder="1" applyAlignment="1" applyProtection="1">
      <alignment horizontal="center" vertical="center" wrapText="1"/>
      <protection locked="0"/>
    </xf>
    <xf numFmtId="0" fontId="3" fillId="4" borderId="31" xfId="2" applyFont="1" applyFill="1" applyBorder="1" applyAlignment="1" applyProtection="1">
      <alignment horizontal="center" vertical="center" wrapText="1"/>
      <protection locked="0"/>
    </xf>
    <xf numFmtId="0" fontId="23" fillId="4" borderId="51" xfId="2" applyFont="1" applyFill="1" applyBorder="1" applyAlignment="1" applyProtection="1">
      <alignment horizontal="center" vertical="center" wrapText="1"/>
      <protection locked="0"/>
    </xf>
    <xf numFmtId="0" fontId="12" fillId="0" borderId="0" xfId="0" applyFont="1" applyAlignment="1">
      <alignment vertical="top"/>
    </xf>
    <xf numFmtId="0" fontId="3" fillId="4" borderId="31" xfId="2" applyFont="1" applyFill="1" applyBorder="1" applyAlignment="1">
      <alignment horizontal="center" vertical="center" wrapText="1"/>
    </xf>
    <xf numFmtId="0" fontId="1" fillId="0" borderId="0" xfId="0" applyFont="1" applyAlignment="1">
      <alignment horizontal="left" vertical="top" wrapText="1"/>
    </xf>
    <xf numFmtId="0" fontId="11" fillId="2" borderId="26" xfId="0" applyFont="1" applyFill="1" applyBorder="1" applyAlignment="1" applyProtection="1">
      <alignment horizontal="center" vertical="center" wrapText="1"/>
      <protection locked="0"/>
      <extLst>
        <ext xmlns:xfpb="http://schemas.microsoft.com/office/spreadsheetml/2022/featurepropertybag" uri="{C7286773-470A-42A8-94C5-96B5CB345126}">
          <xfpb:xfComplement i="0"/>
        </ext>
      </extLst>
    </xf>
    <xf numFmtId="0" fontId="11" fillId="2" borderId="44" xfId="0" applyFont="1" applyFill="1" applyBorder="1" applyAlignment="1" applyProtection="1">
      <alignment horizontal="center" vertical="center" wrapText="1"/>
      <protection locked="0"/>
      <extLst>
        <ext xmlns:xfpb="http://schemas.microsoft.com/office/spreadsheetml/2022/featurepropertybag" uri="{C7286773-470A-42A8-94C5-96B5CB345126}">
          <xfpb:xfComplement i="0"/>
        </ext>
      </extLst>
    </xf>
    <xf numFmtId="0" fontId="3" fillId="0" borderId="0" xfId="8" applyFont="1" applyAlignment="1">
      <alignment horizontal="center" vertical="center" wrapText="1"/>
    </xf>
    <xf numFmtId="0" fontId="25" fillId="0" borderId="0" xfId="0" applyFont="1" applyAlignment="1">
      <alignment horizontal="center" vertical="center"/>
    </xf>
    <xf numFmtId="0" fontId="2" fillId="0" borderId="0" xfId="9" applyFont="1" applyFill="1" applyBorder="1" applyAlignment="1">
      <alignment horizontal="center" vertical="center" wrapText="1"/>
    </xf>
    <xf numFmtId="0" fontId="2" fillId="4" borderId="52" xfId="0" applyFont="1" applyFill="1" applyBorder="1" applyAlignment="1">
      <alignment horizontal="center" vertical="center" wrapText="1"/>
    </xf>
    <xf numFmtId="0" fontId="28" fillId="7" borderId="9" xfId="0" applyFont="1" applyFill="1" applyBorder="1" applyAlignment="1">
      <alignment horizontal="right" vertical="center" wrapText="1"/>
    </xf>
    <xf numFmtId="0" fontId="19" fillId="4" borderId="0" xfId="0" applyFont="1" applyFill="1" applyAlignment="1">
      <alignment horizontal="left" vertical="top" wrapText="1"/>
    </xf>
    <xf numFmtId="0" fontId="14" fillId="0" borderId="0" xfId="2" applyFont="1" applyBorder="1" applyAlignment="1">
      <alignment vertical="center" wrapText="1"/>
    </xf>
    <xf numFmtId="0" fontId="2" fillId="4" borderId="31" xfId="0" applyFont="1" applyFill="1" applyBorder="1" applyAlignment="1">
      <alignment horizontal="center" wrapText="1"/>
    </xf>
    <xf numFmtId="0" fontId="2" fillId="4" borderId="0" xfId="0" applyFont="1" applyFill="1" applyAlignment="1">
      <alignment horizontal="center" wrapText="1"/>
    </xf>
    <xf numFmtId="0" fontId="1" fillId="8" borderId="25" xfId="0" applyFont="1" applyFill="1" applyBorder="1"/>
    <xf numFmtId="0" fontId="3" fillId="8" borderId="18" xfId="2" applyFont="1" applyFill="1" applyBorder="1" applyAlignment="1" applyProtection="1">
      <alignment horizontal="center" vertical="center" wrapText="1"/>
      <protection locked="0"/>
    </xf>
    <xf numFmtId="0" fontId="19" fillId="2" borderId="25" xfId="0" applyFont="1" applyFill="1" applyBorder="1" applyAlignment="1">
      <alignment horizontal="right" vertical="top"/>
    </xf>
    <xf numFmtId="0" fontId="19" fillId="2" borderId="26" xfId="0" applyFont="1" applyFill="1" applyBorder="1" applyAlignment="1">
      <alignment horizontal="right" vertical="top"/>
    </xf>
    <xf numFmtId="0" fontId="0" fillId="0" borderId="0" xfId="0"/>
    <xf numFmtId="0" fontId="19" fillId="0" borderId="26" xfId="0" applyFont="1" applyBorder="1" applyAlignment="1">
      <alignment horizontal="left" vertical="top" wrapText="1"/>
    </xf>
    <xf numFmtId="0" fontId="19" fillId="0" borderId="18" xfId="0" applyFont="1" applyBorder="1" applyAlignment="1">
      <alignment horizontal="left" vertical="top" wrapText="1"/>
    </xf>
    <xf numFmtId="0" fontId="34" fillId="3" borderId="19" xfId="0" applyFont="1" applyFill="1" applyBorder="1" applyAlignment="1">
      <alignment horizontal="left" vertical="center" wrapText="1"/>
    </xf>
    <xf numFmtId="0" fontId="34" fillId="3" borderId="23" xfId="0" applyFont="1" applyFill="1" applyBorder="1" applyAlignment="1">
      <alignment horizontal="left" vertical="center" wrapText="1"/>
    </xf>
    <xf numFmtId="0" fontId="34" fillId="3" borderId="22" xfId="0" applyFont="1" applyFill="1" applyBorder="1" applyAlignment="1">
      <alignment horizontal="center" vertical="center"/>
    </xf>
    <xf numFmtId="0" fontId="34" fillId="3" borderId="19" xfId="0" applyFont="1" applyFill="1" applyBorder="1" applyAlignment="1">
      <alignment horizontal="center" vertical="center"/>
    </xf>
    <xf numFmtId="0" fontId="21" fillId="2" borderId="17" xfId="0" applyFont="1" applyFill="1" applyBorder="1" applyAlignment="1">
      <alignment horizontal="right" vertical="top"/>
    </xf>
    <xf numFmtId="0" fontId="21" fillId="2" borderId="0" xfId="0" applyFont="1" applyFill="1" applyAlignment="1">
      <alignment horizontal="right" vertical="top"/>
    </xf>
    <xf numFmtId="0" fontId="19" fillId="0" borderId="0" xfId="0" applyFont="1" applyAlignment="1">
      <alignment horizontal="left" vertical="top" wrapText="1"/>
    </xf>
    <xf numFmtId="0" fontId="19" fillId="0" borderId="0" xfId="0" applyFont="1" applyAlignment="1">
      <alignment horizontal="left" vertical="top"/>
    </xf>
    <xf numFmtId="0" fontId="19" fillId="0" borderId="11" xfId="0" applyFont="1" applyBorder="1" applyAlignment="1">
      <alignment horizontal="left" vertical="top"/>
    </xf>
    <xf numFmtId="0" fontId="19" fillId="0" borderId="0" xfId="0" applyFont="1" applyAlignment="1">
      <alignment horizontal="left" vertical="center" wrapText="1"/>
    </xf>
    <xf numFmtId="0" fontId="19" fillId="0" borderId="0" xfId="0" applyFont="1" applyAlignment="1">
      <alignment horizontal="left" vertical="center"/>
    </xf>
    <xf numFmtId="0" fontId="19" fillId="0" borderId="11" xfId="0" applyFont="1" applyBorder="1" applyAlignment="1">
      <alignment horizontal="left" vertical="center"/>
    </xf>
    <xf numFmtId="0" fontId="19" fillId="2" borderId="17" xfId="0" applyFont="1" applyFill="1" applyBorder="1" applyAlignment="1">
      <alignment horizontal="left" vertical="center"/>
    </xf>
    <xf numFmtId="0" fontId="19" fillId="2" borderId="0" xfId="0" applyFont="1" applyFill="1" applyAlignment="1">
      <alignment horizontal="left" vertical="center"/>
    </xf>
    <xf numFmtId="0" fontId="35" fillId="0" borderId="0" xfId="9" applyFont="1" applyBorder="1" applyAlignment="1" applyProtection="1">
      <alignment horizontal="left" vertical="center" wrapText="1"/>
      <protection locked="0"/>
    </xf>
    <xf numFmtId="0" fontId="35" fillId="0" borderId="0" xfId="9" applyFont="1" applyBorder="1" applyAlignment="1">
      <alignment horizontal="left" vertical="center" wrapText="1"/>
    </xf>
    <xf numFmtId="0" fontId="21" fillId="2" borderId="17" xfId="0" applyFont="1" applyFill="1" applyBorder="1" applyAlignment="1">
      <alignment horizontal="right" vertical="top" wrapText="1"/>
    </xf>
    <xf numFmtId="0" fontId="21" fillId="2" borderId="0" xfId="0" applyFont="1" applyFill="1" applyAlignment="1">
      <alignment horizontal="right" vertical="top" wrapText="1"/>
    </xf>
    <xf numFmtId="0" fontId="17" fillId="0" borderId="27" xfId="0" applyFont="1" applyBorder="1"/>
    <xf numFmtId="0" fontId="18" fillId="0" borderId="0" xfId="0" applyFont="1" applyAlignment="1">
      <alignment vertical="top" wrapText="1"/>
    </xf>
    <xf numFmtId="0" fontId="34" fillId="3" borderId="22" xfId="0" applyFont="1" applyFill="1" applyBorder="1" applyAlignment="1">
      <alignment horizontal="center" vertical="center" wrapText="1"/>
    </xf>
    <xf numFmtId="0" fontId="19" fillId="0" borderId="0" xfId="0" applyFont="1"/>
    <xf numFmtId="0" fontId="17" fillId="0" borderId="0" xfId="0" applyFont="1"/>
    <xf numFmtId="0" fontId="19" fillId="0" borderId="0" xfId="0" applyFont="1" applyAlignment="1">
      <alignment horizontal="left"/>
    </xf>
    <xf numFmtId="0" fontId="34" fillId="3" borderId="29" xfId="0" applyFont="1" applyFill="1" applyBorder="1" applyAlignment="1">
      <alignment horizontal="left" vertical="center" wrapText="1"/>
    </xf>
    <xf numFmtId="0" fontId="34" fillId="3" borderId="12" xfId="0" applyFont="1" applyFill="1" applyBorder="1" applyAlignment="1">
      <alignment horizontal="left" vertical="center" wrapText="1"/>
    </xf>
    <xf numFmtId="0" fontId="34" fillId="3" borderId="28" xfId="0" applyFont="1" applyFill="1" applyBorder="1" applyAlignment="1">
      <alignment horizontal="center" vertical="center"/>
    </xf>
    <xf numFmtId="0" fontId="34" fillId="3" borderId="29" xfId="0" applyFont="1" applyFill="1" applyBorder="1" applyAlignment="1">
      <alignment horizontal="center" vertical="center"/>
    </xf>
    <xf numFmtId="0" fontId="22" fillId="2" borderId="17" xfId="0" applyFont="1" applyFill="1" applyBorder="1" applyAlignment="1">
      <alignment horizontal="right" vertical="top"/>
    </xf>
    <xf numFmtId="0" fontId="22" fillId="2" borderId="0" xfId="0" applyFont="1" applyFill="1" applyAlignment="1">
      <alignment horizontal="right" vertical="top"/>
    </xf>
    <xf numFmtId="0" fontId="21" fillId="2" borderId="25" xfId="0" applyFont="1" applyFill="1" applyBorder="1" applyAlignment="1">
      <alignment horizontal="right" vertical="center" wrapText="1"/>
    </xf>
    <xf numFmtId="0" fontId="21" fillId="2" borderId="26" xfId="0" applyFont="1" applyFill="1" applyBorder="1" applyAlignment="1">
      <alignment horizontal="right" vertical="center" wrapText="1"/>
    </xf>
    <xf numFmtId="0" fontId="19" fillId="2" borderId="26" xfId="0" applyFont="1" applyFill="1" applyBorder="1" applyAlignment="1">
      <alignment horizontal="left" vertical="center" wrapText="1"/>
    </xf>
    <xf numFmtId="0" fontId="19" fillId="2" borderId="18" xfId="0" applyFont="1" applyFill="1" applyBorder="1" applyAlignment="1">
      <alignment horizontal="left" vertical="center" wrapText="1"/>
    </xf>
    <xf numFmtId="0" fontId="10" fillId="0" borderId="0" xfId="9" applyProtection="1">
      <protection locked="0"/>
    </xf>
    <xf numFmtId="0" fontId="19" fillId="2" borderId="0" xfId="0" applyFont="1" applyFill="1" applyAlignment="1">
      <alignment horizontal="left" vertical="top"/>
    </xf>
    <xf numFmtId="0" fontId="19" fillId="2" borderId="11" xfId="0" applyFont="1" applyFill="1" applyBorder="1" applyAlignment="1">
      <alignment horizontal="left" vertical="top"/>
    </xf>
    <xf numFmtId="0" fontId="21" fillId="0" borderId="30" xfId="0" applyFont="1" applyBorder="1" applyAlignment="1">
      <alignment horizontal="right"/>
    </xf>
    <xf numFmtId="0" fontId="34" fillId="2" borderId="17" xfId="0" applyFont="1" applyFill="1" applyBorder="1" applyAlignment="1">
      <alignment horizontal="center" vertical="center" wrapText="1"/>
    </xf>
    <xf numFmtId="0" fontId="34" fillId="2" borderId="0" xfId="0" applyFont="1" applyFill="1" applyAlignment="1">
      <alignment horizontal="center" vertical="center" wrapText="1"/>
    </xf>
    <xf numFmtId="0" fontId="19" fillId="2" borderId="0" xfId="0" applyFont="1" applyFill="1" applyAlignment="1">
      <alignment horizontal="left" vertical="center" wrapText="1"/>
    </xf>
    <xf numFmtId="0" fontId="19" fillId="2" borderId="11" xfId="0" applyFont="1" applyFill="1" applyBorder="1" applyAlignment="1">
      <alignment horizontal="left" vertical="center"/>
    </xf>
    <xf numFmtId="0" fontId="19" fillId="0" borderId="30" xfId="0" applyFont="1" applyBorder="1"/>
    <xf numFmtId="0" fontId="0" fillId="0" borderId="26" xfId="0" applyBorder="1"/>
    <xf numFmtId="0" fontId="19" fillId="2" borderId="0" xfId="0" applyFont="1" applyFill="1" applyAlignment="1">
      <alignment horizontal="left" vertical="top" wrapText="1"/>
    </xf>
    <xf numFmtId="0" fontId="19" fillId="2" borderId="30" xfId="0" applyFont="1" applyFill="1" applyBorder="1" applyAlignment="1">
      <alignment horizontal="right" vertical="top"/>
    </xf>
    <xf numFmtId="0" fontId="19" fillId="0" borderId="27" xfId="0" applyFont="1" applyBorder="1"/>
    <xf numFmtId="0" fontId="21" fillId="0" borderId="17" xfId="0" applyFont="1" applyBorder="1" applyAlignment="1">
      <alignment horizontal="right" vertical="center"/>
    </xf>
    <xf numFmtId="0" fontId="21" fillId="0" borderId="0" xfId="0" applyFont="1" applyAlignment="1">
      <alignment horizontal="right" vertical="center"/>
    </xf>
    <xf numFmtId="0" fontId="0" fillId="0" borderId="0" xfId="0" applyAlignment="1">
      <alignment horizontal="center" wrapText="1"/>
    </xf>
    <xf numFmtId="49" fontId="2" fillId="2" borderId="24" xfId="2" applyNumberFormat="1" applyFont="1" applyFill="1" applyBorder="1" applyAlignment="1" applyProtection="1">
      <alignment horizontal="center" vertical="center" wrapText="1"/>
      <protection locked="0"/>
    </xf>
    <xf numFmtId="49" fontId="2" fillId="2" borderId="13" xfId="2" applyNumberFormat="1" applyFont="1" applyFill="1" applyBorder="1" applyAlignment="1" applyProtection="1">
      <alignment horizontal="center" vertical="center" wrapText="1"/>
      <protection locked="0"/>
    </xf>
    <xf numFmtId="0" fontId="12" fillId="2" borderId="10" xfId="2" applyFont="1" applyFill="1" applyBorder="1" applyAlignment="1" applyProtection="1">
      <alignment horizontal="center" vertical="center" wrapText="1"/>
      <protection locked="0"/>
    </xf>
    <xf numFmtId="165" fontId="26" fillId="0" borderId="32" xfId="2" applyNumberFormat="1" applyFont="1" applyBorder="1" applyAlignment="1" applyProtection="1">
      <alignment horizontal="center" vertical="center" wrapText="1"/>
      <protection locked="0"/>
    </xf>
    <xf numFmtId="165" fontId="26" fillId="0" borderId="33" xfId="2" applyNumberFormat="1" applyFont="1" applyBorder="1" applyAlignment="1" applyProtection="1">
      <alignment horizontal="center" vertical="center" wrapText="1"/>
      <protection locked="0"/>
    </xf>
    <xf numFmtId="0" fontId="7" fillId="2" borderId="11" xfId="2" applyFont="1" applyFill="1" applyBorder="1" applyAlignment="1">
      <alignment horizontal="right" vertical="center" wrapText="1"/>
    </xf>
    <xf numFmtId="0" fontId="7" fillId="2" borderId="31" xfId="2" applyFont="1" applyFill="1" applyBorder="1" applyAlignment="1">
      <alignment horizontal="right" vertical="center" wrapText="1"/>
    </xf>
    <xf numFmtId="0" fontId="7" fillId="2" borderId="17" xfId="2" applyFont="1" applyFill="1" applyBorder="1" applyAlignment="1">
      <alignment horizontal="right" vertical="center" wrapText="1"/>
    </xf>
    <xf numFmtId="49" fontId="12" fillId="2" borderId="24" xfId="2" applyNumberFormat="1" applyFont="1" applyFill="1" applyBorder="1" applyAlignment="1" applyProtection="1">
      <alignment horizontal="center" vertical="center" wrapText="1"/>
      <protection locked="0"/>
    </xf>
    <xf numFmtId="49" fontId="12" fillId="2" borderId="13" xfId="2" applyNumberFormat="1" applyFont="1" applyFill="1" applyBorder="1" applyAlignment="1" applyProtection="1">
      <alignment horizontal="center" vertical="center" wrapText="1"/>
      <protection locked="0"/>
    </xf>
    <xf numFmtId="165" fontId="12" fillId="2" borderId="24" xfId="2" applyNumberFormat="1" applyFont="1" applyFill="1" applyBorder="1" applyAlignment="1" applyProtection="1">
      <alignment horizontal="center" vertical="center" wrapText="1"/>
      <protection locked="0"/>
    </xf>
    <xf numFmtId="165" fontId="12" fillId="2" borderId="13" xfId="2" applyNumberFormat="1" applyFont="1" applyFill="1" applyBorder="1" applyAlignment="1" applyProtection="1">
      <alignment horizontal="center" vertical="center" wrapText="1"/>
      <protection locked="0"/>
    </xf>
    <xf numFmtId="49" fontId="2" fillId="2" borderId="14" xfId="2" applyNumberFormat="1" applyFont="1" applyFill="1" applyBorder="1" applyAlignment="1" applyProtection="1">
      <alignment horizontal="center" vertical="center" wrapText="1"/>
      <protection locked="0"/>
    </xf>
    <xf numFmtId="49" fontId="2" fillId="2" borderId="9" xfId="2" applyNumberFormat="1" applyFont="1" applyFill="1" applyBorder="1" applyAlignment="1" applyProtection="1">
      <alignment horizontal="center" vertical="center" wrapText="1"/>
      <protection locked="0"/>
    </xf>
    <xf numFmtId="0" fontId="2" fillId="2" borderId="22" xfId="2" applyFont="1" applyFill="1" applyBorder="1" applyAlignment="1">
      <alignment horizontal="left" vertical="center" wrapText="1"/>
    </xf>
    <xf numFmtId="0" fontId="2" fillId="2" borderId="19" xfId="2" applyFont="1" applyFill="1" applyBorder="1" applyAlignment="1">
      <alignment horizontal="left" vertical="center" wrapText="1"/>
    </xf>
    <xf numFmtId="0" fontId="2" fillId="2" borderId="23" xfId="2" applyFont="1" applyFill="1" applyBorder="1" applyAlignment="1">
      <alignment horizontal="left" vertical="center" wrapText="1"/>
    </xf>
    <xf numFmtId="0" fontId="7" fillId="2" borderId="25" xfId="2" applyFont="1" applyFill="1" applyBorder="1" applyAlignment="1" applyProtection="1">
      <alignment horizontal="left" vertical="center" wrapText="1"/>
      <protection locked="0"/>
    </xf>
    <xf numFmtId="0" fontId="7" fillId="2" borderId="26" xfId="2" applyFont="1" applyFill="1" applyBorder="1" applyAlignment="1" applyProtection="1">
      <alignment horizontal="left" vertical="center" wrapText="1"/>
      <protection locked="0"/>
    </xf>
    <xf numFmtId="0" fontId="7" fillId="2" borderId="18" xfId="2" applyFont="1" applyFill="1" applyBorder="1" applyAlignment="1" applyProtection="1">
      <alignment horizontal="left" vertical="center" wrapText="1"/>
      <protection locked="0"/>
    </xf>
    <xf numFmtId="0" fontId="2" fillId="2" borderId="17" xfId="2" applyFont="1" applyFill="1" applyBorder="1" applyAlignment="1">
      <alignment horizontal="left" vertical="center" wrapText="1"/>
    </xf>
    <xf numFmtId="0" fontId="2" fillId="2" borderId="0" xfId="2" applyFont="1" applyFill="1" applyBorder="1" applyAlignment="1">
      <alignment horizontal="left" vertical="center" wrapText="1"/>
    </xf>
    <xf numFmtId="0" fontId="2" fillId="2" borderId="11" xfId="2" applyFont="1" applyFill="1" applyBorder="1" applyAlignment="1">
      <alignment horizontal="left" vertical="center" wrapText="1"/>
    </xf>
    <xf numFmtId="0" fontId="2" fillId="2" borderId="17" xfId="2" applyFont="1" applyFill="1" applyBorder="1" applyAlignment="1">
      <alignment vertical="center" wrapText="1"/>
    </xf>
    <xf numFmtId="0" fontId="2" fillId="2" borderId="0" xfId="2" applyFont="1" applyFill="1" applyBorder="1" applyAlignment="1">
      <alignment vertical="center" wrapText="1"/>
    </xf>
    <xf numFmtId="0" fontId="2" fillId="2" borderId="11" xfId="2" applyFont="1" applyFill="1" applyBorder="1" applyAlignment="1">
      <alignment vertical="center" wrapText="1"/>
    </xf>
    <xf numFmtId="49" fontId="2" fillId="2" borderId="8" xfId="2" applyNumberFormat="1" applyFont="1" applyFill="1" applyBorder="1" applyAlignment="1" applyProtection="1">
      <alignment horizontal="center" vertical="center" wrapText="1"/>
      <protection locked="0"/>
    </xf>
    <xf numFmtId="165" fontId="12" fillId="2" borderId="14" xfId="2" applyNumberFormat="1" applyFont="1" applyFill="1" applyBorder="1" applyAlignment="1" applyProtection="1">
      <alignment horizontal="center" vertical="center" wrapText="1"/>
      <protection locked="0"/>
    </xf>
    <xf numFmtId="165" fontId="12" fillId="2" borderId="9" xfId="2" applyNumberFormat="1" applyFont="1" applyFill="1" applyBorder="1" applyAlignment="1" applyProtection="1">
      <alignment horizontal="center" vertical="center" wrapText="1"/>
      <protection locked="0"/>
    </xf>
    <xf numFmtId="0" fontId="2" fillId="2" borderId="8" xfId="2" applyFont="1" applyFill="1" applyBorder="1" applyAlignment="1" applyProtection="1">
      <alignment horizontal="center" vertical="center" wrapText="1"/>
      <protection locked="0"/>
    </xf>
    <xf numFmtId="0" fontId="7" fillId="2" borderId="21" xfId="2" applyFont="1" applyFill="1" applyBorder="1" applyAlignment="1">
      <alignment horizontal="left" vertical="center" wrapText="1"/>
    </xf>
    <xf numFmtId="0" fontId="7" fillId="2" borderId="25" xfId="2" applyFont="1" applyFill="1" applyBorder="1" applyAlignment="1" applyProtection="1">
      <alignment vertical="center" wrapText="1"/>
      <protection locked="0"/>
    </xf>
    <xf numFmtId="0" fontId="7" fillId="2" borderId="26" xfId="2" applyFont="1" applyFill="1" applyBorder="1" applyAlignment="1" applyProtection="1">
      <alignment vertical="center" wrapText="1"/>
      <protection locked="0"/>
    </xf>
    <xf numFmtId="0" fontId="7" fillId="2" borderId="18" xfId="2" applyFont="1" applyFill="1" applyBorder="1" applyAlignment="1" applyProtection="1">
      <alignment vertical="center" wrapText="1"/>
      <protection locked="0"/>
    </xf>
    <xf numFmtId="0" fontId="7" fillId="2" borderId="27" xfId="2" applyFont="1" applyFill="1" applyBorder="1" applyAlignment="1">
      <alignment horizontal="left" wrapText="1"/>
    </xf>
    <xf numFmtId="0" fontId="7" fillId="2" borderId="0" xfId="2" applyFont="1" applyFill="1" applyBorder="1" applyAlignment="1">
      <alignment horizontal="left" wrapText="1"/>
    </xf>
    <xf numFmtId="0" fontId="3" fillId="0" borderId="0" xfId="8" applyFont="1" applyAlignment="1">
      <alignment horizontal="left" wrapText="1"/>
    </xf>
    <xf numFmtId="0" fontId="12" fillId="2" borderId="8" xfId="2" applyFont="1" applyFill="1" applyBorder="1" applyAlignment="1" applyProtection="1">
      <alignment horizontal="center" vertical="center" wrapText="1"/>
      <protection locked="0"/>
    </xf>
    <xf numFmtId="0" fontId="7" fillId="2" borderId="21" xfId="2" applyFont="1" applyFill="1" applyBorder="1" applyAlignment="1">
      <alignment horizontal="right" vertical="center" wrapText="1"/>
    </xf>
    <xf numFmtId="0" fontId="7" fillId="2" borderId="13" xfId="2" applyFont="1" applyFill="1" applyBorder="1" applyAlignment="1">
      <alignment horizontal="right" vertical="center" wrapText="1"/>
    </xf>
    <xf numFmtId="0" fontId="2" fillId="4" borderId="0" xfId="2" quotePrefix="1" applyFont="1" applyFill="1" applyBorder="1" applyAlignment="1">
      <alignment horizontal="left" vertical="center" wrapText="1"/>
    </xf>
    <xf numFmtId="0" fontId="2" fillId="4" borderId="0" xfId="2" applyFont="1" applyFill="1" applyBorder="1" applyAlignment="1">
      <alignment horizontal="left" vertical="center" wrapText="1"/>
    </xf>
    <xf numFmtId="165" fontId="7" fillId="2" borderId="24" xfId="2" applyNumberFormat="1" applyFont="1" applyFill="1" applyBorder="1" applyAlignment="1" applyProtection="1">
      <alignment horizontal="center" vertical="center" wrapText="1"/>
      <protection locked="0"/>
    </xf>
    <xf numFmtId="165" fontId="7" fillId="2" borderId="21" xfId="2" applyNumberFormat="1" applyFont="1" applyFill="1" applyBorder="1" applyAlignment="1" applyProtection="1">
      <alignment horizontal="center" vertical="center" wrapText="1"/>
      <protection locked="0"/>
    </xf>
    <xf numFmtId="165" fontId="7" fillId="2" borderId="13" xfId="2" applyNumberFormat="1" applyFont="1" applyFill="1" applyBorder="1" applyAlignment="1" applyProtection="1">
      <alignment horizontal="center" vertical="center" wrapText="1"/>
      <protection locked="0"/>
    </xf>
    <xf numFmtId="165" fontId="7" fillId="5" borderId="40" xfId="2" applyNumberFormat="1" applyFont="1" applyFill="1" applyBorder="1" applyAlignment="1">
      <alignment horizontal="center" vertical="center" wrapText="1"/>
    </xf>
    <xf numFmtId="165" fontId="7" fillId="5" borderId="41" xfId="2" applyNumberFormat="1" applyFont="1" applyFill="1" applyBorder="1" applyAlignment="1">
      <alignment horizontal="center" vertical="center" wrapText="1"/>
    </xf>
    <xf numFmtId="165" fontId="7" fillId="5" borderId="42" xfId="2" applyNumberFormat="1" applyFont="1" applyFill="1" applyBorder="1" applyAlignment="1">
      <alignment horizontal="center" vertical="center" wrapText="1"/>
    </xf>
    <xf numFmtId="165" fontId="7" fillId="2" borderId="14" xfId="2" applyNumberFormat="1" applyFont="1" applyFill="1" applyBorder="1" applyAlignment="1">
      <alignment horizontal="center" vertical="center" wrapText="1"/>
    </xf>
    <xf numFmtId="165" fontId="7" fillId="2" borderId="15" xfId="2" applyNumberFormat="1" applyFont="1" applyFill="1" applyBorder="1" applyAlignment="1">
      <alignment horizontal="center" vertical="center" wrapText="1"/>
    </xf>
    <xf numFmtId="165" fontId="7" fillId="2" borderId="9" xfId="2" applyNumberFormat="1" applyFont="1" applyFill="1" applyBorder="1" applyAlignment="1">
      <alignment horizontal="center" vertical="center" wrapText="1"/>
    </xf>
    <xf numFmtId="0" fontId="7" fillId="2" borderId="0" xfId="2" applyFont="1" applyFill="1" applyBorder="1" applyAlignment="1">
      <alignment horizontal="right" vertical="center" wrapText="1"/>
    </xf>
    <xf numFmtId="0" fontId="6" fillId="2" borderId="0" xfId="2" applyFont="1" applyFill="1" applyBorder="1" applyAlignment="1">
      <alignment horizontal="center" vertical="center" wrapText="1"/>
    </xf>
    <xf numFmtId="0" fontId="7" fillId="0" borderId="14" xfId="2" applyFont="1" applyBorder="1" applyAlignment="1" applyProtection="1">
      <alignment horizontal="center" vertical="center" wrapText="1"/>
      <protection locked="0"/>
    </xf>
    <xf numFmtId="0" fontId="7" fillId="0" borderId="15" xfId="2" applyFont="1" applyBorder="1" applyAlignment="1" applyProtection="1">
      <alignment horizontal="center" vertical="center" wrapText="1"/>
      <protection locked="0"/>
    </xf>
    <xf numFmtId="0" fontId="7" fillId="0" borderId="9" xfId="2" applyFont="1" applyBorder="1" applyAlignment="1" applyProtection="1">
      <alignment horizontal="center" vertical="center" wrapText="1"/>
      <protection locked="0"/>
    </xf>
    <xf numFmtId="0" fontId="7" fillId="0" borderId="0" xfId="2" applyFont="1" applyBorder="1" applyAlignment="1">
      <alignment horizontal="center" vertical="center" wrapText="1"/>
    </xf>
    <xf numFmtId="0" fontId="3" fillId="2" borderId="21" xfId="2" applyFont="1" applyFill="1" applyBorder="1" applyAlignment="1">
      <alignment wrapText="1"/>
    </xf>
    <xf numFmtId="0" fontId="3" fillId="2" borderId="0" xfId="2" applyFont="1" applyFill="1" applyBorder="1" applyAlignment="1">
      <alignment wrapText="1"/>
    </xf>
    <xf numFmtId="0" fontId="2" fillId="3" borderId="20" xfId="2" applyFont="1" applyFill="1" applyBorder="1" applyAlignment="1">
      <alignment horizontal="center" vertical="center" wrapText="1"/>
    </xf>
    <xf numFmtId="0" fontId="6" fillId="0" borderId="0" xfId="2" applyFont="1" applyBorder="1" applyAlignment="1">
      <alignment horizontal="left" vertical="center" wrapText="1" indent="1"/>
    </xf>
    <xf numFmtId="0" fontId="6" fillId="0" borderId="11" xfId="2" applyFont="1" applyBorder="1" applyAlignment="1">
      <alignment horizontal="left" vertical="center" wrapText="1" indent="1"/>
    </xf>
    <xf numFmtId="0" fontId="2" fillId="4" borderId="0" xfId="0" quotePrefix="1" applyFont="1" applyFill="1"/>
    <xf numFmtId="0" fontId="2" fillId="4" borderId="0" xfId="0" applyFont="1" applyFill="1"/>
    <xf numFmtId="0" fontId="7" fillId="5" borderId="11" xfId="2" applyFont="1" applyFill="1" applyBorder="1" applyAlignment="1">
      <alignment horizontal="right" vertical="center" wrapText="1"/>
    </xf>
    <xf numFmtId="0" fontId="7" fillId="5" borderId="31" xfId="2" applyFont="1" applyFill="1" applyBorder="1" applyAlignment="1">
      <alignment horizontal="right" vertical="center" wrapText="1"/>
    </xf>
    <xf numFmtId="0" fontId="7" fillId="2" borderId="16" xfId="2" applyFont="1" applyFill="1" applyBorder="1" applyAlignment="1" applyProtection="1">
      <alignment horizontal="left" vertical="center" wrapText="1"/>
      <protection locked="0"/>
    </xf>
    <xf numFmtId="0" fontId="2" fillId="2" borderId="20" xfId="2" applyFont="1" applyFill="1" applyBorder="1" applyAlignment="1">
      <alignment horizontal="left" vertical="center" wrapText="1"/>
    </xf>
    <xf numFmtId="0" fontId="2" fillId="2" borderId="24" xfId="2" applyFont="1" applyFill="1" applyBorder="1" applyAlignment="1">
      <alignment vertical="center" wrapText="1"/>
    </xf>
    <xf numFmtId="0" fontId="2" fillId="2" borderId="21" xfId="2" applyFont="1" applyFill="1" applyBorder="1" applyAlignment="1">
      <alignment vertical="center" wrapText="1"/>
    </xf>
    <xf numFmtId="0" fontId="2" fillId="2" borderId="13" xfId="2" applyFont="1" applyFill="1" applyBorder="1" applyAlignment="1">
      <alignment vertical="center" wrapText="1"/>
    </xf>
    <xf numFmtId="0" fontId="14" fillId="0" borderId="28" xfId="2" applyFont="1" applyBorder="1" applyAlignment="1" applyProtection="1">
      <alignment vertical="center" wrapText="1"/>
      <protection locked="0"/>
    </xf>
    <xf numFmtId="0" fontId="14" fillId="0" borderId="29" xfId="2" applyFont="1" applyBorder="1" applyAlignment="1" applyProtection="1">
      <alignment vertical="center" wrapText="1"/>
      <protection locked="0"/>
    </xf>
    <xf numFmtId="0" fontId="14" fillId="0" borderId="12" xfId="2" applyFont="1" applyBorder="1" applyAlignment="1" applyProtection="1">
      <alignment vertical="center" wrapText="1"/>
      <protection locked="0"/>
    </xf>
    <xf numFmtId="0" fontId="2" fillId="2" borderId="10" xfId="2" applyFont="1" applyFill="1" applyBorder="1" applyAlignment="1">
      <alignment horizontal="left" vertical="center" wrapText="1"/>
    </xf>
    <xf numFmtId="0" fontId="7" fillId="2" borderId="16" xfId="2" applyFont="1" applyFill="1" applyBorder="1" applyAlignment="1" applyProtection="1">
      <alignment vertical="center" wrapText="1"/>
      <protection locked="0"/>
    </xf>
    <xf numFmtId="0" fontId="2" fillId="0" borderId="22" xfId="4" applyFont="1" applyBorder="1" applyAlignment="1">
      <alignment horizontal="left" vertical="center"/>
    </xf>
    <xf numFmtId="0" fontId="2" fillId="0" borderId="19" xfId="4" applyFont="1" applyBorder="1" applyAlignment="1">
      <alignment horizontal="left" vertical="center"/>
    </xf>
    <xf numFmtId="0" fontId="2" fillId="0" borderId="23" xfId="4" applyFont="1" applyBorder="1" applyAlignment="1">
      <alignment horizontal="left" vertical="center"/>
    </xf>
    <xf numFmtId="0" fontId="7" fillId="0" borderId="25" xfId="2" applyFont="1" applyBorder="1" applyAlignment="1" applyProtection="1">
      <alignment horizontal="left" vertical="center" wrapText="1"/>
      <protection locked="0"/>
    </xf>
    <xf numFmtId="0" fontId="7" fillId="0" borderId="26" xfId="2" applyFont="1" applyBorder="1" applyAlignment="1" applyProtection="1">
      <alignment horizontal="left" vertical="center" wrapText="1"/>
      <protection locked="0"/>
    </xf>
    <xf numFmtId="0" fontId="7" fillId="0" borderId="18" xfId="2" applyFont="1" applyBorder="1" applyAlignment="1" applyProtection="1">
      <alignment horizontal="left" vertical="center" wrapText="1"/>
      <protection locked="0"/>
    </xf>
    <xf numFmtId="0" fontId="3" fillId="2" borderId="27" xfId="2" applyFont="1" applyFill="1" applyBorder="1" applyAlignment="1">
      <alignment horizontal="left" vertical="center" wrapText="1"/>
    </xf>
    <xf numFmtId="0" fontId="33" fillId="6" borderId="0" xfId="2" applyFont="1" applyFill="1" applyBorder="1" applyAlignment="1">
      <alignment horizontal="left" wrapText="1"/>
    </xf>
    <xf numFmtId="0" fontId="3" fillId="0" borderId="0" xfId="8" applyFont="1" applyAlignment="1">
      <alignment horizontal="left" vertical="center" wrapText="1"/>
    </xf>
    <xf numFmtId="0" fontId="3" fillId="2" borderId="27" xfId="2" applyFont="1" applyFill="1" applyBorder="1" applyAlignment="1">
      <alignment wrapText="1"/>
    </xf>
    <xf numFmtId="0" fontId="51" fillId="0" borderId="0" xfId="0" applyFont="1" applyAlignment="1">
      <alignment horizontal="left" vertical="center"/>
    </xf>
    <xf numFmtId="0" fontId="14" fillId="0" borderId="21" xfId="2" applyFont="1" applyBorder="1" applyAlignment="1">
      <alignment vertical="center" wrapText="1"/>
    </xf>
    <xf numFmtId="0" fontId="61" fillId="0" borderId="0" xfId="0" applyFont="1" applyAlignment="1">
      <alignment horizontal="left" vertical="center" indent="2"/>
    </xf>
    <xf numFmtId="0" fontId="55" fillId="0" borderId="14" xfId="0" applyFont="1" applyBorder="1" applyAlignment="1" applyProtection="1">
      <alignment horizontal="center" vertical="center"/>
      <protection locked="0"/>
    </xf>
    <xf numFmtId="0" fontId="55" fillId="0" borderId="9" xfId="0" applyFont="1" applyBorder="1" applyAlignment="1" applyProtection="1">
      <alignment horizontal="center" vertical="center"/>
      <protection locked="0"/>
    </xf>
    <xf numFmtId="0" fontId="30" fillId="0" borderId="0" xfId="8" applyFont="1" applyAlignment="1">
      <alignment horizontal="left" wrapText="1"/>
    </xf>
    <xf numFmtId="0" fontId="2" fillId="0" borderId="0" xfId="8" applyFont="1">
      <alignment horizontal="left" vertical="top" wrapText="1"/>
    </xf>
    <xf numFmtId="0" fontId="6" fillId="0" borderId="21" xfId="8" applyFont="1" applyBorder="1">
      <alignment horizontal="left" vertical="top" wrapText="1"/>
    </xf>
    <xf numFmtId="0" fontId="2" fillId="0" borderId="0" xfId="8" applyFont="1" applyAlignment="1">
      <alignment horizontal="left" vertical="center" wrapText="1"/>
    </xf>
    <xf numFmtId="0" fontId="50" fillId="2" borderId="0" xfId="2" applyFont="1" applyFill="1" applyBorder="1" applyAlignment="1">
      <alignment horizontal="right" vertical="center" wrapText="1"/>
    </xf>
    <xf numFmtId="0" fontId="50" fillId="2" borderId="21" xfId="2" applyFont="1" applyFill="1" applyBorder="1" applyAlignment="1">
      <alignment horizontal="right" vertical="center" wrapText="1"/>
    </xf>
    <xf numFmtId="0" fontId="2" fillId="2" borderId="0" xfId="2" applyFont="1" applyFill="1" applyBorder="1" applyAlignment="1">
      <alignment horizontal="center" vertical="center" wrapText="1"/>
    </xf>
    <xf numFmtId="0" fontId="15" fillId="4" borderId="0" xfId="2" applyFont="1" applyFill="1" applyBorder="1" applyAlignment="1">
      <alignment horizontal="left" vertical="center" wrapText="1"/>
    </xf>
    <xf numFmtId="0" fontId="2" fillId="4" borderId="0" xfId="2" applyFont="1" applyFill="1" applyBorder="1" applyAlignment="1">
      <alignment horizontal="left" vertical="top" wrapText="1"/>
    </xf>
    <xf numFmtId="0" fontId="6" fillId="2" borderId="0" xfId="2" applyFont="1" applyFill="1" applyBorder="1" applyAlignment="1">
      <alignment horizontal="left" vertical="center" wrapText="1" indent="3"/>
    </xf>
    <xf numFmtId="0" fontId="7" fillId="0" borderId="8" xfId="2" applyFont="1" applyBorder="1" applyAlignment="1" applyProtection="1">
      <alignment horizontal="center" vertical="center" wrapText="1"/>
      <protection locked="0"/>
    </xf>
    <xf numFmtId="0" fontId="4" fillId="0" borderId="0" xfId="8" applyAlignment="1">
      <alignment horizontal="left" vertical="center" wrapText="1"/>
    </xf>
    <xf numFmtId="0" fontId="2" fillId="0" borderId="0" xfId="8" applyFont="1" applyAlignment="1">
      <alignment horizontal="left" wrapText="1"/>
    </xf>
    <xf numFmtId="0" fontId="6" fillId="0" borderId="28" xfId="8" applyFont="1" applyBorder="1" applyProtection="1">
      <alignment horizontal="left" vertical="top" wrapText="1"/>
      <protection locked="0"/>
    </xf>
    <xf numFmtId="0" fontId="6" fillId="0" borderId="29" xfId="8" applyFont="1" applyBorder="1" applyProtection="1">
      <alignment horizontal="left" vertical="top" wrapText="1"/>
      <protection locked="0"/>
    </xf>
    <xf numFmtId="0" fontId="6" fillId="0" borderId="12" xfId="8" applyFont="1" applyBorder="1" applyProtection="1">
      <alignment horizontal="left" vertical="top" wrapText="1"/>
      <protection locked="0"/>
    </xf>
    <xf numFmtId="49" fontId="12" fillId="2" borderId="14" xfId="2" applyNumberFormat="1" applyFont="1" applyFill="1" applyBorder="1" applyAlignment="1" applyProtection="1">
      <alignment horizontal="center" vertical="center" wrapText="1"/>
      <protection locked="0"/>
    </xf>
    <xf numFmtId="49" fontId="12" fillId="2" borderId="9" xfId="2" applyNumberFormat="1" applyFont="1" applyFill="1" applyBorder="1" applyAlignment="1" applyProtection="1">
      <alignment horizontal="center" vertical="center" wrapText="1"/>
      <protection locked="0"/>
    </xf>
    <xf numFmtId="0" fontId="1" fillId="0" borderId="0" xfId="0" applyFont="1"/>
    <xf numFmtId="0" fontId="5" fillId="2" borderId="21" xfId="2" applyFont="1" applyFill="1" applyBorder="1" applyAlignment="1">
      <alignment vertical="center" wrapText="1"/>
    </xf>
    <xf numFmtId="0" fontId="7" fillId="0" borderId="25" xfId="2" applyFont="1" applyBorder="1" applyAlignment="1" applyProtection="1">
      <alignment horizontal="center" vertical="center" wrapText="1"/>
      <protection locked="0"/>
    </xf>
    <xf numFmtId="0" fontId="7" fillId="0" borderId="26" xfId="2" applyFont="1" applyBorder="1" applyAlignment="1" applyProtection="1">
      <alignment horizontal="center" vertical="center" wrapText="1"/>
      <protection locked="0"/>
    </xf>
    <xf numFmtId="0" fontId="7" fillId="0" borderId="18" xfId="2" applyFont="1" applyBorder="1" applyAlignment="1" applyProtection="1">
      <alignment horizontal="center" vertical="center" wrapText="1"/>
      <protection locked="0"/>
    </xf>
    <xf numFmtId="0" fontId="2" fillId="2" borderId="24" xfId="2" applyFont="1" applyFill="1" applyBorder="1" applyAlignment="1">
      <alignment horizontal="left" vertical="center" wrapText="1"/>
    </xf>
    <xf numFmtId="0" fontId="2" fillId="2" borderId="21" xfId="2" applyFont="1" applyFill="1" applyBorder="1" applyAlignment="1">
      <alignment horizontal="left" vertical="center" wrapText="1"/>
    </xf>
    <xf numFmtId="0" fontId="2" fillId="2" borderId="13" xfId="2" applyFont="1" applyFill="1" applyBorder="1" applyAlignment="1">
      <alignment horizontal="left" vertical="center" wrapText="1"/>
    </xf>
    <xf numFmtId="0" fontId="6" fillId="2" borderId="0" xfId="2" applyFont="1" applyFill="1" applyBorder="1" applyAlignment="1">
      <alignment horizontal="left" vertical="center" wrapText="1" indent="1"/>
    </xf>
    <xf numFmtId="166" fontId="7" fillId="4" borderId="16" xfId="2" applyNumberFormat="1" applyFont="1" applyFill="1" applyBorder="1" applyAlignment="1" applyProtection="1">
      <alignment horizontal="center" vertical="center" wrapText="1"/>
      <protection locked="0"/>
    </xf>
    <xf numFmtId="0" fontId="2" fillId="3" borderId="20" xfId="9" applyFont="1" applyFill="1" applyBorder="1" applyAlignment="1">
      <alignment horizontal="center" vertical="center" wrapText="1"/>
    </xf>
    <xf numFmtId="0" fontId="25" fillId="4" borderId="16" xfId="0" applyFont="1" applyFill="1" applyBorder="1" applyAlignment="1" applyProtection="1">
      <alignment horizontal="center" vertical="center"/>
      <protection locked="0"/>
    </xf>
    <xf numFmtId="0" fontId="3" fillId="4" borderId="0" xfId="8" applyFont="1" applyFill="1" applyAlignment="1">
      <alignment horizontal="center" vertical="center" wrapText="1"/>
    </xf>
    <xf numFmtId="0" fontId="2" fillId="4" borderId="0" xfId="2" quotePrefix="1" applyFont="1" applyFill="1" applyBorder="1" applyAlignment="1">
      <alignment horizontal="left" vertical="top" wrapText="1"/>
    </xf>
    <xf numFmtId="0" fontId="15" fillId="2" borderId="0" xfId="2" applyFont="1" applyFill="1" applyBorder="1" applyAlignment="1">
      <alignment horizontal="left" vertical="center" wrapText="1"/>
    </xf>
    <xf numFmtId="0" fontId="2" fillId="2" borderId="27" xfId="2" applyFont="1" applyFill="1" applyBorder="1" applyAlignment="1">
      <alignment horizontal="left" vertical="top" wrapText="1"/>
    </xf>
    <xf numFmtId="0" fontId="2" fillId="2" borderId="7" xfId="2" applyFont="1" applyFill="1" applyBorder="1" applyAlignment="1">
      <alignment horizontal="center" vertical="center" wrapText="1"/>
    </xf>
    <xf numFmtId="0" fontId="2" fillId="4" borderId="14" xfId="2" applyFont="1" applyFill="1" applyBorder="1" applyAlignment="1">
      <alignment horizontal="center" vertical="center" wrapText="1"/>
    </xf>
    <xf numFmtId="0" fontId="2" fillId="4" borderId="15" xfId="2" applyFont="1" applyFill="1" applyBorder="1" applyAlignment="1">
      <alignment horizontal="center" vertical="center" wrapText="1"/>
    </xf>
    <xf numFmtId="49" fontId="12" fillId="2" borderId="8" xfId="2" applyNumberFormat="1" applyFont="1" applyFill="1" applyBorder="1" applyAlignment="1" applyProtection="1">
      <alignment horizontal="center" vertical="center" wrapText="1"/>
      <protection locked="0"/>
    </xf>
    <xf numFmtId="0" fontId="2" fillId="2" borderId="29" xfId="2" applyFont="1" applyFill="1" applyBorder="1" applyAlignment="1">
      <alignment horizontal="center" vertical="center" wrapText="1"/>
    </xf>
    <xf numFmtId="0" fontId="2" fillId="2" borderId="12" xfId="2" applyFont="1" applyFill="1" applyBorder="1" applyAlignment="1">
      <alignment horizontal="center" vertical="center" wrapText="1"/>
    </xf>
    <xf numFmtId="0" fontId="2" fillId="2" borderId="28" xfId="2" applyFont="1" applyFill="1" applyBorder="1" applyAlignment="1">
      <alignment horizontal="center" vertical="center" wrapText="1"/>
    </xf>
    <xf numFmtId="0" fontId="13" fillId="4" borderId="27" xfId="0" applyFont="1" applyFill="1" applyBorder="1" applyAlignment="1">
      <alignment horizontal="center" vertical="center"/>
    </xf>
    <xf numFmtId="0" fontId="2" fillId="3" borderId="22" xfId="0" applyFont="1" applyFill="1" applyBorder="1" applyAlignment="1">
      <alignment horizontal="center" vertical="center" wrapText="1"/>
    </xf>
    <xf numFmtId="0" fontId="2" fillId="3" borderId="23" xfId="0" applyFont="1" applyFill="1" applyBorder="1" applyAlignment="1">
      <alignment horizontal="center" vertical="center" wrapText="1"/>
    </xf>
    <xf numFmtId="166" fontId="3" fillId="4" borderId="25" xfId="0" applyNumberFormat="1" applyFont="1" applyFill="1" applyBorder="1" applyAlignment="1" applyProtection="1">
      <alignment horizontal="center" vertical="center"/>
      <protection locked="0"/>
    </xf>
    <xf numFmtId="166" fontId="3" fillId="4" borderId="18" xfId="0" applyNumberFormat="1" applyFont="1" applyFill="1" applyBorder="1" applyAlignment="1" applyProtection="1">
      <alignment horizontal="center" vertical="center"/>
      <protection locked="0"/>
    </xf>
    <xf numFmtId="166" fontId="3" fillId="4" borderId="25" xfId="0" applyNumberFormat="1" applyFont="1" applyFill="1" applyBorder="1" applyAlignment="1">
      <alignment horizontal="center" vertical="center"/>
    </xf>
    <xf numFmtId="166" fontId="3" fillId="4" borderId="18" xfId="0" applyNumberFormat="1" applyFont="1" applyFill="1" applyBorder="1" applyAlignment="1">
      <alignment horizontal="center" vertical="center"/>
    </xf>
    <xf numFmtId="0" fontId="2" fillId="3" borderId="23" xfId="0" applyFont="1" applyFill="1" applyBorder="1" applyAlignment="1">
      <alignment horizontal="center" vertical="center"/>
    </xf>
    <xf numFmtId="0" fontId="3" fillId="4" borderId="25" xfId="0" applyFont="1" applyFill="1" applyBorder="1" applyAlignment="1">
      <alignment horizontal="center" vertical="center"/>
    </xf>
    <xf numFmtId="0" fontId="3" fillId="4" borderId="18" xfId="0" applyFont="1" applyFill="1" applyBorder="1" applyAlignment="1">
      <alignment horizontal="center" vertical="center"/>
    </xf>
    <xf numFmtId="164" fontId="15" fillId="2" borderId="17" xfId="0" applyNumberFormat="1" applyFont="1" applyFill="1" applyBorder="1" applyAlignment="1">
      <alignment horizontal="center" vertical="center"/>
    </xf>
    <xf numFmtId="164" fontId="15" fillId="2" borderId="0" xfId="0" applyNumberFormat="1" applyFont="1" applyFill="1" applyAlignment="1">
      <alignment horizontal="center" vertical="center"/>
    </xf>
    <xf numFmtId="164" fontId="15" fillId="5" borderId="8" xfId="0" applyNumberFormat="1" applyFont="1" applyFill="1" applyBorder="1" applyAlignment="1">
      <alignment horizontal="right" vertical="center"/>
    </xf>
    <xf numFmtId="0" fontId="2" fillId="4" borderId="25" xfId="0" applyFont="1" applyFill="1" applyBorder="1" applyAlignment="1">
      <alignment horizontal="center" vertical="center" wrapText="1"/>
    </xf>
    <xf numFmtId="0" fontId="2" fillId="4" borderId="26" xfId="0" applyFont="1" applyFill="1" applyBorder="1" applyAlignment="1">
      <alignment horizontal="center" vertical="center" wrapText="1"/>
    </xf>
    <xf numFmtId="0" fontId="2" fillId="4" borderId="18" xfId="0" applyFont="1" applyFill="1" applyBorder="1" applyAlignment="1">
      <alignment horizontal="center" vertical="center" wrapText="1"/>
    </xf>
    <xf numFmtId="164" fontId="15" fillId="0" borderId="14" xfId="0" applyNumberFormat="1" applyFont="1" applyBorder="1" applyAlignment="1" applyProtection="1">
      <alignment horizontal="right" vertical="center"/>
      <protection locked="0"/>
    </xf>
    <xf numFmtId="164" fontId="15" fillId="0" borderId="15" xfId="0" applyNumberFormat="1" applyFont="1" applyBorder="1" applyAlignment="1" applyProtection="1">
      <alignment horizontal="right" vertical="center"/>
      <protection locked="0"/>
    </xf>
    <xf numFmtId="164" fontId="15" fillId="0" borderId="9" xfId="0" applyNumberFormat="1" applyFont="1" applyBorder="1" applyAlignment="1" applyProtection="1">
      <alignment horizontal="right" vertical="center"/>
      <protection locked="0"/>
    </xf>
    <xf numFmtId="164" fontId="15" fillId="5" borderId="14" xfId="0" applyNumberFormat="1" applyFont="1" applyFill="1" applyBorder="1" applyAlignment="1">
      <alignment horizontal="right" vertical="center"/>
    </xf>
    <xf numFmtId="164" fontId="15" fillId="5" borderId="15" xfId="0" applyNumberFormat="1" applyFont="1" applyFill="1" applyBorder="1" applyAlignment="1">
      <alignment horizontal="right" vertical="center"/>
    </xf>
    <xf numFmtId="164" fontId="15" fillId="5" borderId="9" xfId="0" applyNumberFormat="1" applyFont="1" applyFill="1" applyBorder="1" applyAlignment="1">
      <alignment horizontal="right" vertical="center"/>
    </xf>
    <xf numFmtId="164" fontId="15" fillId="0" borderId="8" xfId="0" applyNumberFormat="1" applyFont="1" applyBorder="1" applyAlignment="1" applyProtection="1">
      <alignment horizontal="right" vertical="center"/>
      <protection locked="0"/>
    </xf>
    <xf numFmtId="164" fontId="15" fillId="0" borderId="10" xfId="0" applyNumberFormat="1" applyFont="1" applyBorder="1" applyAlignment="1" applyProtection="1">
      <alignment horizontal="right" vertical="center"/>
      <protection locked="0"/>
    </xf>
    <xf numFmtId="0" fontId="23" fillId="0" borderId="14" xfId="0" applyFont="1" applyBorder="1" applyAlignment="1" applyProtection="1">
      <alignment horizontal="center" vertical="center"/>
      <protection locked="0"/>
    </xf>
    <xf numFmtId="0" fontId="23" fillId="0" borderId="15" xfId="0" applyFont="1" applyBorder="1" applyAlignment="1" applyProtection="1">
      <alignment horizontal="center" vertical="center"/>
      <protection locked="0"/>
    </xf>
    <xf numFmtId="0" fontId="23" fillId="0" borderId="9" xfId="0" applyFont="1" applyBorder="1" applyAlignment="1" applyProtection="1">
      <alignment horizontal="center" vertical="center"/>
      <protection locked="0"/>
    </xf>
    <xf numFmtId="0" fontId="27" fillId="0" borderId="14" xfId="0" applyFont="1" applyBorder="1" applyProtection="1">
      <protection locked="0"/>
    </xf>
    <xf numFmtId="0" fontId="27" fillId="0" borderId="15" xfId="0" applyFont="1" applyBorder="1" applyProtection="1">
      <protection locked="0"/>
    </xf>
    <xf numFmtId="0" fontId="27" fillId="0" borderId="9" xfId="0" applyFont="1" applyBorder="1" applyProtection="1">
      <protection locked="0"/>
    </xf>
    <xf numFmtId="0" fontId="3" fillId="5" borderId="14" xfId="0" applyFont="1" applyFill="1" applyBorder="1" applyAlignment="1">
      <alignment horizontal="right" vertical="center"/>
    </xf>
    <xf numFmtId="0" fontId="3" fillId="5" borderId="15" xfId="0" applyFont="1" applyFill="1" applyBorder="1" applyAlignment="1">
      <alignment horizontal="right" vertical="center"/>
    </xf>
    <xf numFmtId="0" fontId="3" fillId="5" borderId="9" xfId="0" applyFont="1" applyFill="1" applyBorder="1" applyAlignment="1">
      <alignment horizontal="right" vertical="center"/>
    </xf>
    <xf numFmtId="0" fontId="6" fillId="0" borderId="0" xfId="8" applyFont="1" applyAlignment="1">
      <alignment horizontal="right" vertical="center" wrapText="1"/>
    </xf>
    <xf numFmtId="0" fontId="6" fillId="0" borderId="11" xfId="8" applyFont="1" applyBorder="1" applyAlignment="1">
      <alignment horizontal="right" vertical="center" wrapText="1"/>
    </xf>
    <xf numFmtId="0" fontId="3" fillId="5" borderId="0" xfId="8" applyFont="1" applyFill="1" applyAlignment="1">
      <alignment horizontal="right" vertical="center" wrapText="1"/>
    </xf>
    <xf numFmtId="0" fontId="3" fillId="5" borderId="11" xfId="8" applyFont="1" applyFill="1" applyBorder="1" applyAlignment="1">
      <alignment horizontal="right" vertical="center" wrapText="1"/>
    </xf>
    <xf numFmtId="0" fontId="6" fillId="0" borderId="0" xfId="8" applyFont="1">
      <alignment horizontal="left" vertical="top" wrapText="1"/>
    </xf>
    <xf numFmtId="0" fontId="7" fillId="0" borderId="14" xfId="8" applyFont="1" applyBorder="1" applyAlignment="1" applyProtection="1">
      <alignment horizontal="left" vertical="center" wrapText="1"/>
      <protection locked="0"/>
    </xf>
    <xf numFmtId="0" fontId="7" fillId="0" borderId="15" xfId="8" applyFont="1" applyBorder="1" applyAlignment="1" applyProtection="1">
      <alignment horizontal="left" vertical="center" wrapText="1"/>
      <protection locked="0"/>
    </xf>
    <xf numFmtId="0" fontId="7" fillId="0" borderId="9" xfId="8" applyFont="1" applyBorder="1" applyAlignment="1" applyProtection="1">
      <alignment horizontal="left" vertical="center" wrapText="1"/>
      <protection locked="0"/>
    </xf>
    <xf numFmtId="0" fontId="6" fillId="0" borderId="14" xfId="0" applyFont="1" applyBorder="1" applyAlignment="1" applyProtection="1">
      <alignment horizontal="left" vertical="center"/>
      <protection locked="0"/>
    </xf>
    <xf numFmtId="0" fontId="6" fillId="0" borderId="9" xfId="0" applyFont="1" applyBorder="1" applyAlignment="1" applyProtection="1">
      <alignment horizontal="left" vertical="center"/>
      <protection locked="0"/>
    </xf>
    <xf numFmtId="0" fontId="6" fillId="0" borderId="17" xfId="0" applyFont="1" applyBorder="1" applyAlignment="1">
      <alignment horizontal="left" vertical="center"/>
    </xf>
    <xf numFmtId="0" fontId="6" fillId="0" borderId="0" xfId="0" applyFont="1" applyAlignment="1">
      <alignment horizontal="left" vertical="center"/>
    </xf>
    <xf numFmtId="0" fontId="6" fillId="0" borderId="21" xfId="8" applyFont="1" applyBorder="1" applyAlignment="1">
      <alignment horizontal="right" vertical="center" wrapText="1"/>
    </xf>
    <xf numFmtId="0" fontId="6" fillId="0" borderId="13" xfId="8" applyFont="1" applyBorder="1" applyAlignment="1">
      <alignment horizontal="right" vertical="center" wrapText="1"/>
    </xf>
    <xf numFmtId="0" fontId="6" fillId="4" borderId="28" xfId="0" applyFont="1" applyFill="1" applyBorder="1" applyAlignment="1">
      <alignment horizontal="center" vertical="center"/>
    </xf>
    <xf numFmtId="0" fontId="6" fillId="4" borderId="12" xfId="0" applyFont="1" applyFill="1" applyBorder="1" applyAlignment="1">
      <alignment horizontal="center" vertical="center"/>
    </xf>
    <xf numFmtId="0" fontId="1" fillId="2" borderId="17" xfId="0" applyFont="1" applyFill="1" applyBorder="1"/>
    <xf numFmtId="0" fontId="1" fillId="2" borderId="0" xfId="0" applyFont="1" applyFill="1"/>
    <xf numFmtId="0" fontId="6" fillId="4" borderId="7" xfId="0" applyFont="1" applyFill="1" applyBorder="1" applyAlignment="1">
      <alignment horizontal="center" vertical="center" wrapText="1"/>
    </xf>
    <xf numFmtId="0" fontId="3" fillId="2" borderId="0" xfId="0" applyFont="1" applyFill="1" applyAlignment="1">
      <alignment horizontal="left" vertical="center"/>
    </xf>
    <xf numFmtId="0" fontId="6" fillId="4" borderId="28" xfId="8" applyFont="1" applyFill="1" applyBorder="1" applyAlignment="1">
      <alignment horizontal="center" vertical="center" wrapText="1"/>
    </xf>
    <xf numFmtId="0" fontId="6" fillId="4" borderId="29" xfId="8" applyFont="1" applyFill="1" applyBorder="1" applyAlignment="1">
      <alignment horizontal="center" vertical="center" wrapText="1"/>
    </xf>
    <xf numFmtId="0" fontId="6" fillId="4" borderId="12" xfId="8" applyFont="1" applyFill="1" applyBorder="1" applyAlignment="1">
      <alignment horizontal="center" vertical="center" wrapText="1"/>
    </xf>
    <xf numFmtId="0" fontId="13" fillId="2" borderId="0" xfId="0" applyFont="1" applyFill="1" applyAlignment="1">
      <alignment vertical="center"/>
    </xf>
    <xf numFmtId="0" fontId="26" fillId="4" borderId="20" xfId="0" applyFont="1" applyFill="1" applyBorder="1" applyAlignment="1">
      <alignment vertical="center" wrapText="1"/>
    </xf>
    <xf numFmtId="0" fontId="26" fillId="4" borderId="20" xfId="0" applyFont="1" applyFill="1" applyBorder="1" applyAlignment="1" applyProtection="1">
      <alignment horizontal="right" vertical="center" wrapText="1"/>
      <protection locked="0"/>
    </xf>
    <xf numFmtId="0" fontId="2" fillId="4" borderId="25" xfId="0" applyFont="1" applyFill="1" applyBorder="1" applyAlignment="1">
      <alignment horizontal="center" vertical="center"/>
    </xf>
    <xf numFmtId="0" fontId="2" fillId="4" borderId="26" xfId="0" applyFont="1" applyFill="1" applyBorder="1" applyAlignment="1">
      <alignment horizontal="center" vertical="center"/>
    </xf>
    <xf numFmtId="0" fontId="26" fillId="0" borderId="0" xfId="0" applyFont="1" applyAlignment="1">
      <alignment vertical="center" wrapText="1"/>
    </xf>
    <xf numFmtId="164" fontId="3" fillId="0" borderId="21" xfId="8" applyNumberFormat="1" applyFont="1" applyBorder="1" applyAlignment="1">
      <alignment horizontal="right" vertical="center" wrapText="1"/>
    </xf>
    <xf numFmtId="164" fontId="3" fillId="0" borderId="13" xfId="8" applyNumberFormat="1" applyFont="1" applyBorder="1" applyAlignment="1">
      <alignment horizontal="right" vertical="center" wrapText="1"/>
    </xf>
    <xf numFmtId="164" fontId="3" fillId="0" borderId="0" xfId="8" applyNumberFormat="1" applyFont="1" applyAlignment="1">
      <alignment horizontal="right" vertical="center" wrapText="1"/>
    </xf>
    <xf numFmtId="164" fontId="3" fillId="0" borderId="11" xfId="8" applyNumberFormat="1" applyFont="1" applyBorder="1" applyAlignment="1">
      <alignment horizontal="right" vertical="center" wrapText="1"/>
    </xf>
    <xf numFmtId="164" fontId="3" fillId="5" borderId="0" xfId="8" applyNumberFormat="1" applyFont="1" applyFill="1" applyAlignment="1">
      <alignment horizontal="right" vertical="center" wrapText="1"/>
    </xf>
    <xf numFmtId="164" fontId="3" fillId="5" borderId="11" xfId="8" applyNumberFormat="1" applyFont="1" applyFill="1" applyBorder="1" applyAlignment="1">
      <alignment horizontal="right" vertical="center" wrapText="1"/>
    </xf>
    <xf numFmtId="0" fontId="1" fillId="0" borderId="11" xfId="0" applyFont="1" applyBorder="1"/>
    <xf numFmtId="0" fontId="2" fillId="3" borderId="19" xfId="0" applyFont="1" applyFill="1" applyBorder="1" applyAlignment="1">
      <alignment horizontal="center" vertical="center" wrapText="1"/>
    </xf>
    <xf numFmtId="0" fontId="3" fillId="4" borderId="26" xfId="0" applyFont="1" applyFill="1" applyBorder="1" applyAlignment="1">
      <alignment horizontal="center" vertical="center"/>
    </xf>
    <xf numFmtId="0" fontId="2" fillId="2" borderId="14" xfId="0" applyFont="1" applyFill="1" applyBorder="1" applyAlignment="1" applyProtection="1">
      <alignment horizontal="center" vertical="center"/>
      <protection locked="0"/>
    </xf>
    <xf numFmtId="0" fontId="2" fillId="2" borderId="15" xfId="0" applyFont="1" applyFill="1" applyBorder="1" applyAlignment="1" applyProtection="1">
      <alignment horizontal="center" vertical="center"/>
      <protection locked="0"/>
    </xf>
    <xf numFmtId="0" fontId="2" fillId="2" borderId="9" xfId="0" applyFont="1" applyFill="1" applyBorder="1" applyAlignment="1" applyProtection="1">
      <alignment horizontal="center" vertical="center"/>
      <protection locked="0"/>
    </xf>
    <xf numFmtId="0" fontId="2" fillId="3" borderId="48" xfId="0" applyFont="1" applyFill="1" applyBorder="1" applyAlignment="1">
      <alignment horizontal="center" wrapText="1"/>
    </xf>
    <xf numFmtId="0" fontId="2" fillId="3" borderId="49" xfId="0" applyFont="1" applyFill="1" applyBorder="1" applyAlignment="1">
      <alignment horizontal="center" wrapText="1"/>
    </xf>
    <xf numFmtId="0" fontId="2" fillId="4" borderId="31" xfId="0" applyFont="1" applyFill="1" applyBorder="1" applyAlignment="1">
      <alignment horizontal="center" wrapText="1"/>
    </xf>
    <xf numFmtId="0" fontId="2" fillId="3" borderId="20" xfId="0" applyFont="1" applyFill="1" applyBorder="1" applyAlignment="1">
      <alignment horizontal="center" vertical="center" wrapText="1"/>
    </xf>
    <xf numFmtId="166" fontId="3" fillId="4" borderId="16" xfId="0" applyNumberFormat="1" applyFont="1" applyFill="1" applyBorder="1" applyAlignment="1">
      <alignment horizontal="center" vertical="center"/>
    </xf>
    <xf numFmtId="0" fontId="2" fillId="4" borderId="54" xfId="0" applyFont="1" applyFill="1" applyBorder="1" applyAlignment="1">
      <alignment horizontal="center" vertical="center" wrapText="1"/>
    </xf>
    <xf numFmtId="0" fontId="2" fillId="4" borderId="0" xfId="0" applyFont="1" applyFill="1" applyAlignment="1">
      <alignment horizontal="center" vertical="center" wrapText="1"/>
    </xf>
    <xf numFmtId="0" fontId="2" fillId="4" borderId="55" xfId="0" applyFont="1" applyFill="1" applyBorder="1" applyAlignment="1">
      <alignment horizontal="center" vertical="center" wrapText="1"/>
    </xf>
    <xf numFmtId="0" fontId="2" fillId="4" borderId="48" xfId="0" applyFont="1" applyFill="1" applyBorder="1" applyAlignment="1">
      <alignment horizontal="center" wrapText="1"/>
    </xf>
    <xf numFmtId="0" fontId="2" fillId="4" borderId="49" xfId="0" applyFont="1" applyFill="1" applyBorder="1" applyAlignment="1">
      <alignment horizontal="center" wrapText="1"/>
    </xf>
    <xf numFmtId="0" fontId="2" fillId="4" borderId="31" xfId="0" applyFont="1" applyFill="1" applyBorder="1" applyAlignment="1">
      <alignment horizontal="center" vertical="center" wrapText="1"/>
    </xf>
    <xf numFmtId="0" fontId="2" fillId="4" borderId="16" xfId="0" applyFont="1" applyFill="1" applyBorder="1" applyAlignment="1">
      <alignment horizontal="center" vertical="center" wrapText="1"/>
    </xf>
    <xf numFmtId="0" fontId="2" fillId="4" borderId="17" xfId="0" applyFont="1" applyFill="1" applyBorder="1" applyAlignment="1">
      <alignment horizontal="center" vertical="center" wrapText="1"/>
    </xf>
    <xf numFmtId="0" fontId="2" fillId="4" borderId="11" xfId="0" applyFont="1" applyFill="1" applyBorder="1" applyAlignment="1">
      <alignment horizontal="center" vertical="center" wrapText="1"/>
    </xf>
    <xf numFmtId="166" fontId="3" fillId="0" borderId="25" xfId="0" applyNumberFormat="1" applyFont="1" applyBorder="1" applyAlignment="1" applyProtection="1">
      <alignment horizontal="center" vertical="center"/>
      <protection locked="0"/>
    </xf>
    <xf numFmtId="166" fontId="3" fillId="0" borderId="26" xfId="0" applyNumberFormat="1" applyFont="1" applyBorder="1" applyAlignment="1" applyProtection="1">
      <alignment horizontal="center" vertical="center"/>
      <protection locked="0"/>
    </xf>
    <xf numFmtId="166" fontId="3" fillId="0" borderId="18" xfId="0" applyNumberFormat="1" applyFont="1" applyBorder="1" applyAlignment="1" applyProtection="1">
      <alignment horizontal="center" vertical="center"/>
      <protection locked="0"/>
    </xf>
    <xf numFmtId="0" fontId="19" fillId="4" borderId="39" xfId="0" applyFont="1" applyFill="1" applyBorder="1" applyAlignment="1">
      <alignment horizontal="center" vertical="center"/>
    </xf>
    <xf numFmtId="0" fontId="19" fillId="4" borderId="19" xfId="0" applyFont="1" applyFill="1" applyBorder="1" applyAlignment="1">
      <alignment horizontal="center" vertical="center"/>
    </xf>
    <xf numFmtId="0" fontId="19" fillId="4" borderId="23" xfId="0" applyFont="1" applyFill="1" applyBorder="1" applyAlignment="1">
      <alignment horizontal="center" vertical="center"/>
    </xf>
    <xf numFmtId="3" fontId="19" fillId="0" borderId="14" xfId="0" applyNumberFormat="1" applyFont="1" applyBorder="1" applyAlignment="1">
      <alignment horizontal="center" vertical="center" wrapText="1"/>
    </xf>
    <xf numFmtId="3" fontId="19" fillId="0" borderId="15" xfId="0" applyNumberFormat="1" applyFont="1" applyBorder="1" applyAlignment="1">
      <alignment horizontal="center" vertical="center" wrapText="1"/>
    </xf>
    <xf numFmtId="3" fontId="19" fillId="0" borderId="9" xfId="0" applyNumberFormat="1" applyFont="1" applyBorder="1" applyAlignment="1">
      <alignment horizontal="center" vertical="center" wrapText="1"/>
    </xf>
    <xf numFmtId="0" fontId="7" fillId="0" borderId="26"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27" xfId="0" applyFont="1" applyBorder="1" applyAlignment="1">
      <alignment horizontal="left"/>
    </xf>
    <xf numFmtId="0" fontId="2" fillId="2" borderId="45" xfId="0" applyFont="1" applyFill="1" applyBorder="1" applyAlignment="1" applyProtection="1">
      <alignment horizontal="center" vertical="center"/>
      <protection locked="0"/>
    </xf>
    <xf numFmtId="0" fontId="2" fillId="2" borderId="46" xfId="0" applyFont="1" applyFill="1" applyBorder="1" applyAlignment="1" applyProtection="1">
      <alignment horizontal="center" vertical="center"/>
      <protection locked="0"/>
    </xf>
    <xf numFmtId="0" fontId="2" fillId="2" borderId="47" xfId="0" applyFont="1" applyFill="1" applyBorder="1" applyAlignment="1" applyProtection="1">
      <alignment horizontal="center" vertical="center"/>
      <protection locked="0"/>
    </xf>
    <xf numFmtId="0" fontId="15" fillId="0" borderId="40" xfId="0" applyFont="1" applyBorder="1" applyAlignment="1">
      <alignment horizontal="center" vertical="center"/>
    </xf>
    <xf numFmtId="0" fontId="15" fillId="0" borderId="41" xfId="0" applyFont="1" applyBorder="1" applyAlignment="1">
      <alignment horizontal="center" vertical="center"/>
    </xf>
    <xf numFmtId="0" fontId="15" fillId="0" borderId="42" xfId="0" applyFont="1" applyBorder="1" applyAlignment="1">
      <alignment horizontal="center" vertical="center"/>
    </xf>
    <xf numFmtId="0" fontId="6" fillId="0" borderId="14" xfId="0" applyFont="1" applyBorder="1" applyAlignment="1">
      <alignment horizontal="left" vertical="center"/>
    </xf>
    <xf numFmtId="0" fontId="6" fillId="0" borderId="15" xfId="0" applyFont="1" applyBorder="1" applyAlignment="1">
      <alignment horizontal="left" vertical="center"/>
    </xf>
    <xf numFmtId="0" fontId="7" fillId="2" borderId="15" xfId="0" applyFont="1" applyFill="1" applyBorder="1" applyAlignment="1" applyProtection="1">
      <alignment horizontal="center" vertical="center"/>
      <protection locked="0"/>
    </xf>
    <xf numFmtId="0" fontId="12" fillId="0" borderId="0" xfId="0" applyFont="1" applyAlignment="1">
      <alignment horizontal="left" vertical="top" wrapText="1"/>
    </xf>
    <xf numFmtId="0" fontId="62" fillId="4" borderId="17" xfId="0" applyFont="1" applyFill="1" applyBorder="1" applyAlignment="1">
      <alignment horizontal="center" vertical="center" wrapText="1"/>
    </xf>
    <xf numFmtId="0" fontId="5" fillId="4" borderId="0" xfId="0" applyFont="1" applyFill="1" applyAlignment="1">
      <alignment horizontal="center" vertical="center" wrapText="1"/>
    </xf>
    <xf numFmtId="0" fontId="5" fillId="4" borderId="11" xfId="0" applyFont="1" applyFill="1" applyBorder="1" applyAlignment="1">
      <alignment horizontal="center" vertical="center" wrapText="1"/>
    </xf>
    <xf numFmtId="3" fontId="19" fillId="0" borderId="25" xfId="0" applyNumberFormat="1" applyFont="1" applyBorder="1" applyAlignment="1">
      <alignment horizontal="center" vertical="center" wrapText="1"/>
    </xf>
    <xf numFmtId="3" fontId="19" fillId="0" borderId="26" xfId="0" applyNumberFormat="1" applyFont="1" applyBorder="1" applyAlignment="1">
      <alignment horizontal="center" vertical="center" wrapText="1"/>
    </xf>
    <xf numFmtId="3" fontId="19" fillId="0" borderId="18" xfId="0" applyNumberFormat="1" applyFont="1" applyBorder="1" applyAlignment="1">
      <alignment horizontal="center" vertical="center" wrapText="1"/>
    </xf>
    <xf numFmtId="0" fontId="6" fillId="0" borderId="28" xfId="0" applyFont="1" applyBorder="1" applyAlignment="1">
      <alignment horizontal="left" vertical="center"/>
    </xf>
    <xf numFmtId="0" fontId="6" fillId="0" borderId="29" xfId="0" applyFont="1" applyBorder="1" applyAlignment="1">
      <alignment horizontal="left" vertical="center"/>
    </xf>
    <xf numFmtId="3" fontId="55" fillId="0" borderId="29" xfId="0" applyNumberFormat="1" applyFont="1" applyBorder="1" applyAlignment="1">
      <alignment horizontal="right" vertical="center"/>
    </xf>
    <xf numFmtId="0" fontId="6" fillId="0" borderId="25" xfId="0" applyFont="1" applyBorder="1" applyAlignment="1">
      <alignment horizontal="left" vertical="center"/>
    </xf>
    <xf numFmtId="0" fontId="6" fillId="0" borderId="26" xfId="0" applyFont="1" applyBorder="1" applyAlignment="1">
      <alignment horizontal="left" vertical="center"/>
    </xf>
    <xf numFmtId="3" fontId="55" fillId="0" borderId="26" xfId="0" applyNumberFormat="1" applyFont="1" applyBorder="1" applyAlignment="1">
      <alignment horizontal="right" vertical="center"/>
    </xf>
    <xf numFmtId="3" fontId="55" fillId="0" borderId="15" xfId="0" applyNumberFormat="1" applyFont="1" applyBorder="1" applyAlignment="1">
      <alignment horizontal="right" vertical="center"/>
    </xf>
    <xf numFmtId="3" fontId="19" fillId="0" borderId="45" xfId="0" applyNumberFormat="1" applyFont="1" applyBorder="1" applyAlignment="1">
      <alignment horizontal="center" vertical="center" wrapText="1"/>
    </xf>
    <xf numFmtId="3" fontId="19" fillId="0" borderId="46" xfId="0" applyNumberFormat="1" applyFont="1" applyBorder="1" applyAlignment="1">
      <alignment horizontal="center" vertical="center" wrapText="1"/>
    </xf>
    <xf numFmtId="3" fontId="19" fillId="0" borderId="47" xfId="0" applyNumberFormat="1" applyFont="1" applyBorder="1" applyAlignment="1">
      <alignment horizontal="center" vertical="center" wrapText="1"/>
    </xf>
    <xf numFmtId="0" fontId="15" fillId="4" borderId="24" xfId="0" applyFont="1" applyFill="1" applyBorder="1" applyAlignment="1" applyProtection="1">
      <alignment horizontal="center" vertical="center" wrapText="1"/>
      <protection locked="0"/>
    </xf>
    <xf numFmtId="0" fontId="15" fillId="4" borderId="13" xfId="0" applyFont="1" applyFill="1" applyBorder="1" applyAlignment="1" applyProtection="1">
      <alignment horizontal="center" vertical="center" wrapText="1"/>
      <protection locked="0"/>
    </xf>
    <xf numFmtId="0" fontId="2" fillId="3" borderId="54" xfId="0" applyFont="1" applyFill="1" applyBorder="1" applyAlignment="1">
      <alignment horizontal="center" vertical="center" wrapText="1"/>
    </xf>
    <xf numFmtId="0" fontId="2" fillId="3" borderId="0" xfId="0" applyFont="1" applyFill="1" applyAlignment="1">
      <alignment horizontal="center" vertical="center" wrapText="1"/>
    </xf>
    <xf numFmtId="0" fontId="2" fillId="3" borderId="11" xfId="0" applyFont="1" applyFill="1" applyBorder="1" applyAlignment="1">
      <alignment horizontal="center" vertical="center" wrapText="1"/>
    </xf>
    <xf numFmtId="0" fontId="2" fillId="8" borderId="17" xfId="0" applyFont="1" applyFill="1" applyBorder="1" applyAlignment="1">
      <alignment horizontal="center" vertical="top" wrapText="1"/>
    </xf>
    <xf numFmtId="0" fontId="2" fillId="8" borderId="11" xfId="0" applyFont="1" applyFill="1" applyBorder="1" applyAlignment="1">
      <alignment horizontal="center" vertical="top" wrapText="1"/>
    </xf>
    <xf numFmtId="0" fontId="2" fillId="8" borderId="31" xfId="0" applyFont="1" applyFill="1" applyBorder="1" applyAlignment="1">
      <alignment horizontal="center" vertical="top" wrapText="1"/>
    </xf>
    <xf numFmtId="0" fontId="2" fillId="8" borderId="16" xfId="0" applyFont="1" applyFill="1" applyBorder="1" applyAlignment="1">
      <alignment horizontal="center" vertical="top" wrapText="1"/>
    </xf>
    <xf numFmtId="0" fontId="2" fillId="4" borderId="31" xfId="0" applyFont="1" applyFill="1" applyBorder="1" applyAlignment="1">
      <alignment horizontal="center" vertical="top"/>
    </xf>
    <xf numFmtId="0" fontId="2" fillId="4" borderId="17" xfId="0" applyFont="1" applyFill="1" applyBorder="1" applyAlignment="1">
      <alignment horizontal="center" vertical="top"/>
    </xf>
    <xf numFmtId="0" fontId="6" fillId="4" borderId="22" xfId="0" applyFont="1" applyFill="1" applyBorder="1" applyAlignment="1">
      <alignment horizontal="center" vertical="center" wrapText="1"/>
    </xf>
    <xf numFmtId="0" fontId="6" fillId="4" borderId="19" xfId="0" applyFont="1" applyFill="1" applyBorder="1" applyAlignment="1">
      <alignment horizontal="center" vertical="center" wrapText="1"/>
    </xf>
    <xf numFmtId="0" fontId="6" fillId="4" borderId="38" xfId="0" applyFont="1" applyFill="1" applyBorder="1" applyAlignment="1">
      <alignment horizontal="center" vertical="center" wrapText="1"/>
    </xf>
    <xf numFmtId="0" fontId="2" fillId="4" borderId="17" xfId="0" applyFont="1" applyFill="1" applyBorder="1" applyAlignment="1">
      <alignment horizontal="center" wrapText="1"/>
    </xf>
    <xf numFmtId="0" fontId="2" fillId="4" borderId="0" xfId="0" applyFont="1" applyFill="1" applyAlignment="1">
      <alignment horizontal="center" wrapText="1"/>
    </xf>
    <xf numFmtId="0" fontId="2" fillId="4" borderId="11" xfId="0" applyFont="1" applyFill="1" applyBorder="1" applyAlignment="1">
      <alignment horizontal="center" wrapText="1"/>
    </xf>
    <xf numFmtId="0" fontId="2" fillId="2" borderId="25" xfId="0" applyFont="1" applyFill="1" applyBorder="1" applyAlignment="1" applyProtection="1">
      <alignment horizontal="center" vertical="center" wrapText="1"/>
      <protection locked="0"/>
    </xf>
    <xf numFmtId="0" fontId="2" fillId="2" borderId="26" xfId="0" applyFont="1" applyFill="1" applyBorder="1" applyAlignment="1" applyProtection="1">
      <alignment horizontal="center" vertical="center" wrapText="1"/>
      <protection locked="0"/>
    </xf>
    <xf numFmtId="0" fontId="2" fillId="2" borderId="18" xfId="0" applyFont="1" applyFill="1" applyBorder="1" applyAlignment="1" applyProtection="1">
      <alignment horizontal="center" vertical="center" wrapText="1"/>
      <protection locked="0"/>
    </xf>
    <xf numFmtId="3" fontId="7" fillId="0" borderId="29" xfId="0" applyNumberFormat="1" applyFont="1" applyBorder="1" applyAlignment="1" applyProtection="1">
      <alignment horizontal="center" vertical="center"/>
      <protection locked="0"/>
    </xf>
    <xf numFmtId="0" fontId="2" fillId="0" borderId="21" xfId="0" applyFont="1" applyBorder="1" applyAlignment="1">
      <alignment horizontal="left" wrapText="1"/>
    </xf>
    <xf numFmtId="0" fontId="2" fillId="0" borderId="0" xfId="0" applyFont="1" applyAlignment="1">
      <alignment horizontal="left" wrapText="1"/>
    </xf>
    <xf numFmtId="0" fontId="54" fillId="4" borderId="28" xfId="0" applyFont="1" applyFill="1" applyBorder="1" applyAlignment="1">
      <alignment horizontal="center" vertical="center" wrapText="1"/>
    </xf>
    <xf numFmtId="0" fontId="54" fillId="4" borderId="29" xfId="0" applyFont="1" applyFill="1" applyBorder="1" applyAlignment="1">
      <alignment horizontal="center" vertical="center" wrapText="1"/>
    </xf>
    <xf numFmtId="0" fontId="54" fillId="4" borderId="12" xfId="0" applyFont="1" applyFill="1" applyBorder="1" applyAlignment="1">
      <alignment horizontal="center" vertical="center" wrapText="1"/>
    </xf>
    <xf numFmtId="0" fontId="15" fillId="4" borderId="45" xfId="0" applyFont="1" applyFill="1" applyBorder="1" applyAlignment="1" applyProtection="1">
      <alignment horizontal="center" vertical="center" wrapText="1"/>
      <protection locked="0"/>
    </xf>
    <xf numFmtId="0" fontId="15" fillId="4" borderId="47" xfId="0" applyFont="1" applyFill="1" applyBorder="1" applyAlignment="1" applyProtection="1">
      <alignment horizontal="center" vertical="center" wrapText="1"/>
      <protection locked="0"/>
    </xf>
    <xf numFmtId="0" fontId="1" fillId="2" borderId="0" xfId="0" applyFont="1" applyFill="1" applyAlignment="1">
      <alignment horizontal="center"/>
    </xf>
    <xf numFmtId="0" fontId="2" fillId="3" borderId="0" xfId="2" applyFont="1" applyFill="1" applyBorder="1" applyAlignment="1">
      <alignment horizontal="center" vertical="center" wrapText="1"/>
    </xf>
    <xf numFmtId="0" fontId="2" fillId="3" borderId="11" xfId="2" applyFont="1" applyFill="1" applyBorder="1" applyAlignment="1">
      <alignment horizontal="center" vertical="center" wrapText="1"/>
    </xf>
    <xf numFmtId="0" fontId="7" fillId="4" borderId="0" xfId="2" applyFont="1" applyFill="1" applyBorder="1" applyAlignment="1">
      <alignment horizontal="center" vertical="center" wrapText="1"/>
    </xf>
    <xf numFmtId="0" fontId="7" fillId="4" borderId="11" xfId="2" applyFont="1" applyFill="1" applyBorder="1" applyAlignment="1">
      <alignment horizontal="center" vertical="center" wrapText="1"/>
    </xf>
    <xf numFmtId="0" fontId="19" fillId="4" borderId="0" xfId="0" applyFont="1" applyFill="1" applyAlignment="1">
      <alignment horizontal="left" vertical="center" wrapText="1"/>
    </xf>
    <xf numFmtId="0" fontId="19" fillId="4" borderId="0" xfId="0" applyFont="1" applyFill="1" applyAlignment="1">
      <alignment horizontal="left" vertical="top" wrapText="1"/>
    </xf>
    <xf numFmtId="0" fontId="6" fillId="0" borderId="14" xfId="8" applyFont="1" applyBorder="1" applyAlignment="1">
      <alignment horizontal="left" vertical="center" wrapText="1"/>
    </xf>
    <xf numFmtId="0" fontId="6" fillId="0" borderId="15" xfId="8" applyFont="1" applyBorder="1" applyAlignment="1">
      <alignment horizontal="left" vertical="center" wrapText="1"/>
    </xf>
    <xf numFmtId="165" fontId="7" fillId="0" borderId="28" xfId="12" applyNumberFormat="1" applyFont="1" applyBorder="1" applyAlignment="1">
      <alignment horizontal="right" vertical="center" wrapText="1"/>
    </xf>
    <xf numFmtId="165" fontId="7" fillId="0" borderId="29" xfId="12" applyNumberFormat="1" applyFont="1" applyBorder="1" applyAlignment="1">
      <alignment horizontal="right" vertical="center" wrapText="1"/>
    </xf>
    <xf numFmtId="165" fontId="7" fillId="0" borderId="12" xfId="12" applyNumberFormat="1" applyFont="1" applyBorder="1" applyAlignment="1">
      <alignment horizontal="right" vertical="center" wrapText="1"/>
    </xf>
    <xf numFmtId="0" fontId="7" fillId="0" borderId="21" xfId="0" applyFont="1" applyBorder="1"/>
    <xf numFmtId="0" fontId="1" fillId="0" borderId="21" xfId="0" applyFont="1" applyBorder="1"/>
    <xf numFmtId="0" fontId="7" fillId="0" borderId="21" xfId="8" applyFont="1" applyBorder="1" applyAlignment="1">
      <alignment horizontal="left" wrapText="1"/>
    </xf>
    <xf numFmtId="0" fontId="6" fillId="0" borderId="14" xfId="0" applyFont="1" applyBorder="1" applyAlignment="1">
      <alignment vertical="center" wrapText="1"/>
    </xf>
    <xf numFmtId="0" fontId="6" fillId="0" borderId="15" xfId="0" applyFont="1" applyBorder="1" applyAlignment="1">
      <alignment vertical="center" wrapText="1"/>
    </xf>
    <xf numFmtId="0" fontId="7" fillId="0" borderId="15" xfId="0" applyFont="1" applyBorder="1"/>
    <xf numFmtId="164" fontId="7" fillId="0" borderId="14" xfId="8" applyNumberFormat="1" applyFont="1" applyBorder="1" applyAlignment="1">
      <alignment horizontal="right" vertical="center" wrapText="1"/>
    </xf>
    <xf numFmtId="164" fontId="7" fillId="0" borderId="15" xfId="8" applyNumberFormat="1" applyFont="1" applyBorder="1" applyAlignment="1">
      <alignment horizontal="right" vertical="center" wrapText="1"/>
    </xf>
    <xf numFmtId="164" fontId="7" fillId="0" borderId="9" xfId="8" applyNumberFormat="1" applyFont="1" applyBorder="1" applyAlignment="1">
      <alignment horizontal="right" vertical="center" wrapText="1"/>
    </xf>
    <xf numFmtId="169" fontId="7" fillId="0" borderId="14" xfId="8" applyNumberFormat="1" applyFont="1" applyBorder="1" applyAlignment="1">
      <alignment horizontal="right" vertical="center" wrapText="1"/>
    </xf>
    <xf numFmtId="169" fontId="7" fillId="0" borderId="15" xfId="8" applyNumberFormat="1" applyFont="1" applyBorder="1" applyAlignment="1">
      <alignment horizontal="right" vertical="center" wrapText="1"/>
    </xf>
    <xf numFmtId="169" fontId="7" fillId="0" borderId="9" xfId="8" applyNumberFormat="1" applyFont="1" applyBorder="1" applyAlignment="1">
      <alignment horizontal="right" vertical="center" wrapText="1"/>
    </xf>
    <xf numFmtId="0" fontId="60" fillId="0" borderId="0" xfId="0" applyFont="1" applyAlignment="1">
      <alignment horizontal="left" vertical="top" wrapText="1"/>
    </xf>
    <xf numFmtId="0" fontId="3" fillId="0" borderId="0" xfId="2" applyFont="1" applyBorder="1" applyAlignment="1">
      <alignment wrapText="1"/>
    </xf>
    <xf numFmtId="164" fontId="7" fillId="0" borderId="8" xfId="8" applyNumberFormat="1" applyFont="1" applyBorder="1" applyAlignment="1">
      <alignment horizontal="right" vertical="center" wrapText="1"/>
    </xf>
    <xf numFmtId="0" fontId="6" fillId="0" borderId="28" xfId="8" applyFont="1" applyBorder="1" applyAlignment="1">
      <alignment horizontal="left" vertical="center" wrapText="1"/>
    </xf>
    <xf numFmtId="0" fontId="6" fillId="0" borderId="29" xfId="8" applyFont="1" applyBorder="1" applyAlignment="1">
      <alignment horizontal="left" vertical="center" wrapText="1"/>
    </xf>
    <xf numFmtId="0" fontId="2" fillId="3" borderId="17" xfId="0" applyFont="1" applyFill="1" applyBorder="1" applyAlignment="1">
      <alignment horizontal="center" vertical="center" wrapText="1"/>
    </xf>
    <xf numFmtId="0" fontId="2" fillId="3" borderId="0" xfId="0" applyFont="1" applyFill="1" applyAlignment="1">
      <alignment horizontal="center" vertical="center"/>
    </xf>
    <xf numFmtId="14" fontId="1" fillId="4" borderId="17" xfId="0" applyNumberFormat="1" applyFont="1" applyFill="1" applyBorder="1"/>
    <xf numFmtId="14" fontId="1" fillId="4" borderId="0" xfId="0" applyNumberFormat="1" applyFont="1" applyFill="1"/>
    <xf numFmtId="0" fontId="3" fillId="4" borderId="27" xfId="8" applyFont="1" applyFill="1" applyBorder="1" applyAlignment="1">
      <alignment horizontal="center" vertical="center" wrapText="1"/>
    </xf>
    <xf numFmtId="165" fontId="7" fillId="4" borderId="28" xfId="12" applyNumberFormat="1" applyFont="1" applyFill="1" applyBorder="1" applyAlignment="1">
      <alignment horizontal="right" vertical="center" wrapText="1"/>
    </xf>
    <xf numFmtId="165" fontId="7" fillId="4" borderId="29" xfId="12" applyNumberFormat="1" applyFont="1" applyFill="1" applyBorder="1" applyAlignment="1">
      <alignment horizontal="right" vertical="center" wrapText="1"/>
    </xf>
    <xf numFmtId="165" fontId="7" fillId="4" borderId="12" xfId="12" applyNumberFormat="1" applyFont="1" applyFill="1" applyBorder="1" applyAlignment="1">
      <alignment horizontal="right" vertical="center" wrapText="1"/>
    </xf>
    <xf numFmtId="0" fontId="7" fillId="0" borderId="0" xfId="2" applyFont="1" applyBorder="1" applyAlignment="1">
      <alignment vertical="top" wrapText="1"/>
    </xf>
    <xf numFmtId="0" fontId="7" fillId="0" borderId="11" xfId="2" applyFont="1" applyBorder="1" applyAlignment="1">
      <alignment vertical="top" wrapText="1"/>
    </xf>
    <xf numFmtId="164" fontId="7" fillId="0" borderId="28" xfId="8" applyNumberFormat="1" applyFont="1" applyBorder="1" applyAlignment="1">
      <alignment horizontal="right" vertical="center" wrapText="1"/>
    </xf>
    <xf numFmtId="164" fontId="7" fillId="0" borderId="29" xfId="8" applyNumberFormat="1" applyFont="1" applyBorder="1" applyAlignment="1">
      <alignment horizontal="right" vertical="center" wrapText="1"/>
    </xf>
    <xf numFmtId="164" fontId="7" fillId="0" borderId="12" xfId="8" applyNumberFormat="1" applyFont="1" applyBorder="1" applyAlignment="1">
      <alignment horizontal="right" vertical="center" wrapText="1"/>
    </xf>
    <xf numFmtId="0" fontId="6" fillId="0" borderId="28" xfId="0" applyFont="1" applyBorder="1" applyAlignment="1">
      <alignment vertical="center" wrapText="1"/>
    </xf>
    <xf numFmtId="0" fontId="6" fillId="0" borderId="29" xfId="0" applyFont="1" applyBorder="1" applyAlignment="1">
      <alignment vertical="center" wrapText="1"/>
    </xf>
    <xf numFmtId="0" fontId="7" fillId="0" borderId="30" xfId="8" applyFont="1" applyBorder="1" applyAlignment="1">
      <alignment horizontal="left" wrapText="1"/>
    </xf>
    <xf numFmtId="0" fontId="7" fillId="0" borderId="15" xfId="8" applyFont="1" applyBorder="1" applyAlignment="1">
      <alignment horizontal="right" vertical="center" wrapText="1"/>
    </xf>
    <xf numFmtId="0" fontId="7" fillId="0" borderId="9" xfId="8" applyFont="1" applyBorder="1" applyAlignment="1">
      <alignment horizontal="right" vertical="center" wrapText="1"/>
    </xf>
    <xf numFmtId="169" fontId="7" fillId="7" borderId="14" xfId="8" applyNumberFormat="1" applyFont="1" applyFill="1" applyBorder="1" applyAlignment="1">
      <alignment horizontal="right" vertical="center" wrapText="1"/>
    </xf>
    <xf numFmtId="169" fontId="7" fillId="7" borderId="15" xfId="8" applyNumberFormat="1" applyFont="1" applyFill="1" applyBorder="1" applyAlignment="1">
      <alignment horizontal="right" vertical="center" wrapText="1"/>
    </xf>
    <xf numFmtId="169" fontId="7" fillId="7" borderId="9" xfId="8" applyNumberFormat="1" applyFont="1" applyFill="1" applyBorder="1" applyAlignment="1">
      <alignment horizontal="right" vertical="center" wrapText="1"/>
    </xf>
    <xf numFmtId="164" fontId="7" fillId="4" borderId="28" xfId="8" applyNumberFormat="1" applyFont="1" applyFill="1" applyBorder="1" applyAlignment="1">
      <alignment horizontal="right" vertical="center" wrapText="1"/>
    </xf>
    <xf numFmtId="164" fontId="7" fillId="4" borderId="29" xfId="8" applyNumberFormat="1" applyFont="1" applyFill="1" applyBorder="1" applyAlignment="1">
      <alignment horizontal="right" vertical="center" wrapText="1"/>
    </xf>
    <xf numFmtId="164" fontId="7" fillId="4" borderId="12" xfId="8" applyNumberFormat="1" applyFont="1" applyFill="1" applyBorder="1" applyAlignment="1">
      <alignment horizontal="right" vertical="center" wrapText="1"/>
    </xf>
    <xf numFmtId="164" fontId="7" fillId="4" borderId="14" xfId="8" applyNumberFormat="1" applyFont="1" applyFill="1" applyBorder="1" applyAlignment="1">
      <alignment horizontal="right" vertical="center" wrapText="1"/>
    </xf>
    <xf numFmtId="164" fontId="7" fillId="4" borderId="15" xfId="8" applyNumberFormat="1" applyFont="1" applyFill="1" applyBorder="1" applyAlignment="1">
      <alignment horizontal="right" vertical="center" wrapText="1"/>
    </xf>
    <xf numFmtId="164" fontId="7" fillId="4" borderId="9" xfId="8" applyNumberFormat="1" applyFont="1" applyFill="1" applyBorder="1" applyAlignment="1">
      <alignment horizontal="right" vertical="center" wrapText="1"/>
    </xf>
    <xf numFmtId="169" fontId="7" fillId="4" borderId="14" xfId="8" applyNumberFormat="1" applyFont="1" applyFill="1" applyBorder="1" applyAlignment="1">
      <alignment horizontal="right" vertical="center" wrapText="1"/>
    </xf>
    <xf numFmtId="169" fontId="7" fillId="4" borderId="15" xfId="8" applyNumberFormat="1" applyFont="1" applyFill="1" applyBorder="1" applyAlignment="1">
      <alignment horizontal="right" vertical="center" wrapText="1"/>
    </xf>
    <xf numFmtId="169" fontId="7" fillId="4" borderId="9" xfId="8" applyNumberFormat="1" applyFont="1" applyFill="1" applyBorder="1" applyAlignment="1">
      <alignment horizontal="right" vertical="center" wrapText="1"/>
    </xf>
    <xf numFmtId="164" fontId="7" fillId="4" borderId="8" xfId="8" applyNumberFormat="1" applyFont="1" applyFill="1" applyBorder="1" applyAlignment="1">
      <alignment horizontal="right" vertical="center" wrapText="1"/>
    </xf>
    <xf numFmtId="170" fontId="7" fillId="5" borderId="14" xfId="8" applyNumberFormat="1" applyFont="1" applyFill="1" applyBorder="1" applyAlignment="1">
      <alignment horizontal="right" vertical="center" wrapText="1"/>
    </xf>
    <xf numFmtId="170" fontId="7" fillId="5" borderId="15" xfId="8" applyNumberFormat="1" applyFont="1" applyFill="1" applyBorder="1" applyAlignment="1">
      <alignment horizontal="right" vertical="center" wrapText="1"/>
    </xf>
    <xf numFmtId="170" fontId="7" fillId="5" borderId="9" xfId="8" applyNumberFormat="1" applyFont="1" applyFill="1" applyBorder="1" applyAlignment="1">
      <alignment horizontal="right" vertical="center" wrapText="1"/>
    </xf>
    <xf numFmtId="0" fontId="6" fillId="5" borderId="14" xfId="0" applyFont="1" applyFill="1" applyBorder="1" applyAlignment="1">
      <alignment vertical="center" wrapText="1"/>
    </xf>
    <xf numFmtId="0" fontId="6" fillId="5" borderId="15" xfId="0" applyFont="1" applyFill="1" applyBorder="1" applyAlignment="1">
      <alignment vertical="center" wrapText="1"/>
    </xf>
    <xf numFmtId="0" fontId="7" fillId="0" borderId="14" xfId="0" applyFont="1" applyBorder="1"/>
    <xf numFmtId="0" fontId="7" fillId="0" borderId="9" xfId="0" applyFont="1" applyBorder="1"/>
    <xf numFmtId="0" fontId="6" fillId="7" borderId="14" xfId="0" applyFont="1" applyFill="1" applyBorder="1" applyAlignment="1">
      <alignment vertical="center"/>
    </xf>
    <xf numFmtId="0" fontId="6" fillId="7" borderId="15" xfId="0" applyFont="1" applyFill="1" applyBorder="1" applyAlignment="1">
      <alignment vertical="center"/>
    </xf>
    <xf numFmtId="0" fontId="2" fillId="0" borderId="8" xfId="2" applyFont="1" applyBorder="1" applyAlignment="1">
      <alignment horizontal="left" vertical="center" wrapText="1"/>
    </xf>
    <xf numFmtId="0" fontId="15" fillId="0" borderId="8" xfId="2" applyFont="1" applyBorder="1" applyAlignment="1">
      <alignment horizontal="center" vertical="center" wrapText="1"/>
    </xf>
    <xf numFmtId="0" fontId="2" fillId="4" borderId="28" xfId="2" applyFont="1" applyFill="1" applyBorder="1" applyAlignment="1">
      <alignment horizontal="center" vertical="center" wrapText="1"/>
    </xf>
    <xf numFmtId="0" fontId="2" fillId="4" borderId="29" xfId="2" applyFont="1" applyFill="1" applyBorder="1" applyAlignment="1">
      <alignment horizontal="center" vertical="center" wrapText="1"/>
    </xf>
    <xf numFmtId="0" fontId="2" fillId="4" borderId="12" xfId="2" applyFont="1" applyFill="1" applyBorder="1" applyAlignment="1">
      <alignment horizontal="center" vertical="center" wrapText="1"/>
    </xf>
    <xf numFmtId="0" fontId="3" fillId="0" borderId="27" xfId="0" applyFont="1" applyBorder="1" applyAlignment="1">
      <alignment horizontal="left"/>
    </xf>
    <xf numFmtId="0" fontId="2" fillId="0" borderId="28" xfId="0" applyFont="1" applyBorder="1" applyAlignment="1" applyProtection="1">
      <alignment horizontal="left" vertical="top" wrapText="1"/>
      <protection locked="0"/>
    </xf>
    <xf numFmtId="0" fontId="2" fillId="0" borderId="29" xfId="0" applyFont="1" applyBorder="1" applyAlignment="1" applyProtection="1">
      <alignment horizontal="left" vertical="top"/>
      <protection locked="0"/>
    </xf>
    <xf numFmtId="0" fontId="2" fillId="0" borderId="12" xfId="0" applyFont="1" applyBorder="1" applyAlignment="1" applyProtection="1">
      <alignment horizontal="left" vertical="top"/>
      <protection locked="0"/>
    </xf>
    <xf numFmtId="0" fontId="3" fillId="0" borderId="25" xfId="8" applyFont="1" applyBorder="1" applyAlignment="1" applyProtection="1">
      <alignment horizontal="left" vertical="center" wrapText="1"/>
      <protection locked="0"/>
    </xf>
    <xf numFmtId="0" fontId="3" fillId="0" borderId="26" xfId="8" applyFont="1" applyBorder="1" applyAlignment="1" applyProtection="1">
      <alignment horizontal="left" vertical="center" wrapText="1"/>
      <protection locked="0"/>
    </xf>
    <xf numFmtId="0" fontId="3" fillId="0" borderId="36" xfId="8" applyFont="1" applyBorder="1" applyAlignment="1" applyProtection="1">
      <alignment horizontal="left" vertical="center" wrapText="1"/>
      <protection locked="0"/>
    </xf>
    <xf numFmtId="0" fontId="2" fillId="2" borderId="22" xfId="8" applyFont="1" applyFill="1" applyBorder="1" applyAlignment="1">
      <alignment horizontal="left" vertical="center"/>
    </xf>
    <xf numFmtId="0" fontId="2" fillId="2" borderId="19" xfId="8" applyFont="1" applyFill="1" applyBorder="1" applyAlignment="1">
      <alignment horizontal="left" vertical="center"/>
    </xf>
    <xf numFmtId="0" fontId="2" fillId="2" borderId="38" xfId="8" applyFont="1" applyFill="1" applyBorder="1" applyAlignment="1">
      <alignment horizontal="left" vertical="center"/>
    </xf>
    <xf numFmtId="0" fontId="2" fillId="2" borderId="39" xfId="8" applyFont="1" applyFill="1" applyBorder="1" applyAlignment="1">
      <alignment horizontal="left" vertical="center"/>
    </xf>
    <xf numFmtId="0" fontId="2" fillId="2" borderId="23" xfId="8" applyFont="1" applyFill="1" applyBorder="1" applyAlignment="1">
      <alignment horizontal="left" vertical="center"/>
    </xf>
    <xf numFmtId="0" fontId="3" fillId="2" borderId="37" xfId="8" applyFont="1" applyFill="1" applyBorder="1" applyAlignment="1" applyProtection="1">
      <alignment vertical="center" wrapText="1"/>
      <protection locked="0"/>
    </xf>
    <xf numFmtId="0" fontId="3" fillId="2" borderId="26" xfId="8" applyFont="1" applyFill="1" applyBorder="1" applyAlignment="1" applyProtection="1">
      <alignment vertical="center" wrapText="1"/>
      <protection locked="0"/>
    </xf>
    <xf numFmtId="0" fontId="3" fillId="2" borderId="18" xfId="8" applyFont="1" applyFill="1" applyBorder="1" applyAlignment="1" applyProtection="1">
      <alignment vertical="center" wrapText="1"/>
      <protection locked="0"/>
    </xf>
    <xf numFmtId="0" fontId="23" fillId="0" borderId="21" xfId="8" applyFont="1" applyBorder="1" applyAlignment="1">
      <alignment horizontal="left" vertical="center" wrapText="1"/>
    </xf>
    <xf numFmtId="44" fontId="15" fillId="0" borderId="16" xfId="11" applyFont="1" applyBorder="1" applyAlignment="1">
      <alignment horizontal="right" vertical="center" wrapText="1"/>
    </xf>
    <xf numFmtId="44" fontId="15" fillId="0" borderId="14" xfId="11" applyFont="1" applyBorder="1" applyAlignment="1">
      <alignment horizontal="right" vertical="center" wrapText="1"/>
    </xf>
    <xf numFmtId="44" fontId="15" fillId="0" borderId="9" xfId="11" applyFont="1" applyBorder="1" applyAlignment="1">
      <alignment horizontal="right" vertical="center" wrapText="1"/>
    </xf>
    <xf numFmtId="44" fontId="15" fillId="2" borderId="16" xfId="11" applyFont="1" applyFill="1" applyBorder="1" applyAlignment="1">
      <alignment horizontal="right" vertical="center" wrapText="1"/>
    </xf>
    <xf numFmtId="0" fontId="2" fillId="0" borderId="15" xfId="0" applyFont="1" applyBorder="1"/>
    <xf numFmtId="0" fontId="2" fillId="0" borderId="8" xfId="0" applyFont="1" applyBorder="1"/>
    <xf numFmtId="0" fontId="28" fillId="0" borderId="8" xfId="0" applyFont="1" applyBorder="1" applyAlignment="1">
      <alignment horizontal="right"/>
    </xf>
    <xf numFmtId="44" fontId="15" fillId="2" borderId="35" xfId="11" applyFont="1" applyFill="1" applyBorder="1" applyAlignment="1">
      <alignment horizontal="right" vertical="center" wrapText="1"/>
    </xf>
    <xf numFmtId="44" fontId="15" fillId="2" borderId="34" xfId="11" applyFont="1" applyFill="1" applyBorder="1" applyAlignment="1">
      <alignment horizontal="right" vertical="center" wrapText="1"/>
    </xf>
    <xf numFmtId="0" fontId="2" fillId="0" borderId="14" xfId="0" applyFont="1" applyBorder="1"/>
    <xf numFmtId="0" fontId="2" fillId="0" borderId="9" xfId="0" applyFont="1" applyBorder="1"/>
    <xf numFmtId="0" fontId="28" fillId="0" borderId="14" xfId="0" applyFont="1" applyBorder="1" applyAlignment="1">
      <alignment horizontal="right"/>
    </xf>
    <xf numFmtId="0" fontId="28" fillId="0" borderId="9" xfId="0" applyFont="1" applyBorder="1" applyAlignment="1">
      <alignment horizontal="right"/>
    </xf>
    <xf numFmtId="0" fontId="3" fillId="4" borderId="0" xfId="8" applyFont="1" applyFill="1" applyAlignment="1">
      <alignment horizontal="left" wrapText="1"/>
    </xf>
    <xf numFmtId="164" fontId="15" fillId="5" borderId="8" xfId="8" applyNumberFormat="1" applyFont="1" applyFill="1" applyBorder="1" applyAlignment="1">
      <alignment horizontal="right" vertical="center" wrapText="1"/>
    </xf>
    <xf numFmtId="0" fontId="15" fillId="5" borderId="8" xfId="8" applyFont="1" applyFill="1" applyBorder="1" applyAlignment="1">
      <alignment horizontal="right" vertical="center" wrapText="1"/>
    </xf>
    <xf numFmtId="164" fontId="15" fillId="0" borderId="25" xfId="8" applyNumberFormat="1" applyFont="1" applyBorder="1" applyAlignment="1">
      <alignment horizontal="right" wrapText="1"/>
    </xf>
    <xf numFmtId="164" fontId="15" fillId="0" borderId="18" xfId="8" applyNumberFormat="1" applyFont="1" applyBorder="1" applyAlignment="1">
      <alignment horizontal="right" wrapText="1"/>
    </xf>
    <xf numFmtId="0" fontId="2" fillId="0" borderId="7" xfId="0" applyFont="1" applyBorder="1"/>
    <xf numFmtId="0" fontId="28" fillId="0" borderId="7" xfId="0" applyFont="1" applyBorder="1" applyAlignment="1">
      <alignment horizontal="right"/>
    </xf>
    <xf numFmtId="44" fontId="15" fillId="2" borderId="7" xfId="11" applyFont="1" applyFill="1" applyBorder="1" applyAlignment="1" applyProtection="1">
      <alignment horizontal="right" vertical="center" wrapText="1"/>
    </xf>
    <xf numFmtId="0" fontId="32" fillId="5" borderId="14" xfId="8" applyFont="1" applyFill="1" applyBorder="1" applyAlignment="1">
      <alignment horizontal="left" vertical="center" wrapText="1"/>
    </xf>
    <xf numFmtId="0" fontId="32" fillId="5" borderId="15" xfId="8" applyFont="1" applyFill="1" applyBorder="1" applyAlignment="1">
      <alignment horizontal="left" vertical="center" wrapText="1"/>
    </xf>
    <xf numFmtId="164" fontId="15" fillId="0" borderId="14" xfId="8" applyNumberFormat="1" applyFont="1" applyBorder="1" applyAlignment="1">
      <alignment horizontal="right" wrapText="1"/>
    </xf>
    <xf numFmtId="164" fontId="15" fillId="0" borderId="9" xfId="8" applyNumberFormat="1" applyFont="1" applyBorder="1" applyAlignment="1">
      <alignment horizontal="right" wrapText="1"/>
    </xf>
    <xf numFmtId="0" fontId="2" fillId="4" borderId="28" xfId="8" applyFont="1" applyFill="1" applyBorder="1" applyAlignment="1">
      <alignment horizontal="center" vertical="center" wrapText="1"/>
    </xf>
    <xf numFmtId="0" fontId="2" fillId="4" borderId="12" xfId="8" applyFont="1" applyFill="1" applyBorder="1" applyAlignment="1">
      <alignment horizontal="center" vertical="center" wrapText="1"/>
    </xf>
    <xf numFmtId="0" fontId="15" fillId="0" borderId="26" xfId="8" applyFont="1" applyBorder="1" applyAlignment="1">
      <alignment horizontal="center" vertical="center" wrapText="1"/>
    </xf>
    <xf numFmtId="0" fontId="15" fillId="0" borderId="18" xfId="8" applyFont="1" applyBorder="1" applyAlignment="1">
      <alignment horizontal="center" vertical="center" wrapText="1"/>
    </xf>
    <xf numFmtId="0" fontId="15" fillId="0" borderId="15" xfId="8" applyFont="1" applyBorder="1" applyAlignment="1">
      <alignment horizontal="center" vertical="center" wrapText="1"/>
    </xf>
    <xf numFmtId="0" fontId="15" fillId="0" borderId="9" xfId="8" applyFont="1" applyBorder="1" applyAlignment="1">
      <alignment horizontal="center" vertical="center" wrapText="1"/>
    </xf>
    <xf numFmtId="164" fontId="15" fillId="0" borderId="25" xfId="8" applyNumberFormat="1" applyFont="1" applyBorder="1" applyAlignment="1">
      <alignment horizontal="right" vertical="center" wrapText="1"/>
    </xf>
    <xf numFmtId="164" fontId="15" fillId="0" borderId="18" xfId="8" applyNumberFormat="1" applyFont="1" applyBorder="1" applyAlignment="1">
      <alignment horizontal="right" vertical="center" wrapText="1"/>
    </xf>
    <xf numFmtId="0" fontId="6" fillId="2" borderId="28" xfId="2" applyFont="1" applyFill="1" applyBorder="1" applyAlignment="1">
      <alignment horizontal="left" vertical="top" wrapText="1"/>
    </xf>
    <xf numFmtId="0" fontId="6" fillId="2" borderId="29" xfId="2" applyFont="1" applyFill="1" applyBorder="1" applyAlignment="1">
      <alignment horizontal="left" vertical="top" wrapText="1"/>
    </xf>
    <xf numFmtId="0" fontId="6" fillId="2" borderId="12" xfId="2" applyFont="1" applyFill="1" applyBorder="1" applyAlignment="1">
      <alignment horizontal="left" vertical="top" wrapText="1"/>
    </xf>
    <xf numFmtId="0" fontId="2" fillId="4" borderId="22" xfId="8" applyFont="1" applyFill="1" applyBorder="1" applyAlignment="1">
      <alignment horizontal="center" vertical="center" wrapText="1"/>
    </xf>
    <xf numFmtId="0" fontId="2" fillId="4" borderId="23" xfId="8" applyFont="1" applyFill="1" applyBorder="1" applyAlignment="1">
      <alignment horizontal="center" vertical="center" wrapText="1"/>
    </xf>
    <xf numFmtId="164" fontId="15" fillId="0" borderId="14" xfId="8" applyNumberFormat="1" applyFont="1" applyBorder="1" applyAlignment="1" applyProtection="1">
      <alignment horizontal="right" vertical="center" wrapText="1"/>
      <protection locked="0"/>
    </xf>
    <xf numFmtId="164" fontId="15" fillId="0" borderId="9" xfId="8" applyNumberFormat="1" applyFont="1" applyBorder="1" applyAlignment="1" applyProtection="1">
      <alignment horizontal="right" vertical="center" wrapText="1"/>
      <protection locked="0"/>
    </xf>
    <xf numFmtId="165" fontId="15" fillId="0" borderId="8" xfId="2" applyNumberFormat="1" applyFont="1" applyBorder="1" applyAlignment="1">
      <alignment horizontal="center" vertical="center" wrapText="1"/>
    </xf>
    <xf numFmtId="165" fontId="15" fillId="0" borderId="8" xfId="2" applyNumberFormat="1" applyFont="1" applyBorder="1" applyAlignment="1">
      <alignment horizontal="right" vertical="center" wrapText="1" indent="1"/>
    </xf>
    <xf numFmtId="0" fontId="7" fillId="2" borderId="25" xfId="2" applyFont="1" applyFill="1" applyBorder="1" applyAlignment="1">
      <alignment horizontal="center" vertical="center" wrapText="1"/>
    </xf>
    <xf numFmtId="0" fontId="7" fillId="2" borderId="26" xfId="2" applyFont="1" applyFill="1" applyBorder="1" applyAlignment="1">
      <alignment horizontal="center" vertical="center" wrapText="1"/>
    </xf>
    <xf numFmtId="0" fontId="7" fillId="2" borderId="18" xfId="2" applyFont="1" applyFill="1" applyBorder="1" applyAlignment="1">
      <alignment horizontal="center" vertical="center" wrapText="1"/>
    </xf>
    <xf numFmtId="0" fontId="2" fillId="0" borderId="14" xfId="2" applyFont="1" applyBorder="1" applyAlignment="1" applyProtection="1">
      <alignment horizontal="center" vertical="center" wrapText="1"/>
      <protection locked="0"/>
    </xf>
    <xf numFmtId="0" fontId="2" fillId="0" borderId="15" xfId="2" applyFont="1" applyBorder="1" applyAlignment="1" applyProtection="1">
      <alignment horizontal="center" vertical="center" wrapText="1"/>
      <protection locked="0"/>
    </xf>
    <xf numFmtId="0" fontId="2" fillId="0" borderId="9" xfId="2" applyFont="1" applyBorder="1" applyAlignment="1" applyProtection="1">
      <alignment horizontal="center" vertical="center" wrapText="1"/>
      <protection locked="0"/>
    </xf>
    <xf numFmtId="0" fontId="15" fillId="0" borderId="14" xfId="2" applyFont="1" applyBorder="1" applyAlignment="1">
      <alignment horizontal="center" vertical="center" wrapText="1"/>
    </xf>
    <xf numFmtId="0" fontId="15" fillId="0" borderId="9" xfId="2" applyFont="1" applyBorder="1" applyAlignment="1">
      <alignment horizontal="center" vertical="center" wrapText="1"/>
    </xf>
    <xf numFmtId="0" fontId="15" fillId="0" borderId="14" xfId="2" applyFont="1" applyBorder="1" applyAlignment="1">
      <alignment horizontal="right" vertical="center" wrapText="1"/>
    </xf>
    <xf numFmtId="0" fontId="15" fillId="0" borderId="15" xfId="2" applyFont="1" applyBorder="1" applyAlignment="1">
      <alignment horizontal="right" vertical="center" wrapText="1"/>
    </xf>
    <xf numFmtId="0" fontId="15" fillId="0" borderId="9" xfId="2" applyFont="1" applyBorder="1" applyAlignment="1">
      <alignment horizontal="right" vertical="center" wrapText="1"/>
    </xf>
    <xf numFmtId="0" fontId="2" fillId="0" borderId="25" xfId="8" applyFont="1" applyBorder="1" applyAlignment="1">
      <alignment horizontal="left" vertical="center" wrapText="1"/>
    </xf>
    <xf numFmtId="0" fontId="2" fillId="0" borderId="26" xfId="8" applyFont="1" applyBorder="1" applyAlignment="1">
      <alignment horizontal="left" vertical="center" wrapText="1"/>
    </xf>
    <xf numFmtId="0" fontId="6" fillId="2" borderId="30" xfId="2" applyFont="1" applyFill="1" applyBorder="1" applyAlignment="1">
      <alignment horizontal="left" wrapText="1"/>
    </xf>
    <xf numFmtId="0" fontId="2" fillId="0" borderId="14" xfId="8" applyFont="1" applyBorder="1" applyAlignment="1">
      <alignment horizontal="left" vertical="center" wrapText="1"/>
    </xf>
    <xf numFmtId="0" fontId="2" fillId="0" borderId="15" xfId="8" applyFont="1" applyBorder="1" applyAlignment="1">
      <alignment horizontal="left" vertical="center" wrapText="1"/>
    </xf>
    <xf numFmtId="0" fontId="15" fillId="5" borderId="14" xfId="8" applyFont="1" applyFill="1" applyBorder="1" applyAlignment="1">
      <alignment horizontal="left" vertical="center" wrapText="1"/>
    </xf>
    <xf numFmtId="0" fontId="15" fillId="5" borderId="15" xfId="8" applyFont="1" applyFill="1" applyBorder="1" applyAlignment="1">
      <alignment horizontal="left" vertical="center" wrapText="1"/>
    </xf>
    <xf numFmtId="164" fontId="15" fillId="5" borderId="14" xfId="8" applyNumberFormat="1" applyFont="1" applyFill="1" applyBorder="1" applyAlignment="1">
      <alignment horizontal="right" vertical="center" wrapText="1"/>
    </xf>
    <xf numFmtId="164" fontId="15" fillId="5" borderId="9" xfId="8" applyNumberFormat="1" applyFont="1" applyFill="1" applyBorder="1" applyAlignment="1">
      <alignment horizontal="right" vertical="center" wrapText="1"/>
    </xf>
    <xf numFmtId="0" fontId="3" fillId="2" borderId="0" xfId="2" applyFont="1" applyFill="1" applyBorder="1" applyAlignment="1">
      <alignment horizontal="left"/>
    </xf>
    <xf numFmtId="164" fontId="15" fillId="0" borderId="14" xfId="0" applyNumberFormat="1" applyFont="1" applyBorder="1" applyAlignment="1">
      <alignment horizontal="right" vertical="center"/>
    </xf>
    <xf numFmtId="164" fontId="15" fillId="0" borderId="9" xfId="0" applyNumberFormat="1" applyFont="1" applyBorder="1" applyAlignment="1">
      <alignment horizontal="right" vertical="center"/>
    </xf>
    <xf numFmtId="164" fontId="15" fillId="0" borderId="14" xfId="8" applyNumberFormat="1" applyFont="1" applyBorder="1" applyAlignment="1">
      <alignment horizontal="right" vertical="center" wrapText="1"/>
    </xf>
    <xf numFmtId="164" fontId="15" fillId="0" borderId="9" xfId="8" applyNumberFormat="1" applyFont="1" applyBorder="1" applyAlignment="1">
      <alignment horizontal="right" vertical="center" wrapText="1"/>
    </xf>
    <xf numFmtId="0" fontId="2" fillId="4" borderId="29" xfId="8" applyFont="1" applyFill="1" applyBorder="1" applyAlignment="1">
      <alignment horizontal="center" vertical="center" wrapText="1"/>
    </xf>
    <xf numFmtId="166" fontId="3" fillId="4" borderId="26" xfId="0" applyNumberFormat="1" applyFont="1" applyFill="1" applyBorder="1" applyAlignment="1">
      <alignment horizontal="center" vertical="center"/>
    </xf>
    <xf numFmtId="0" fontId="6" fillId="2" borderId="0" xfId="9" applyFont="1" applyFill="1" applyBorder="1" applyAlignment="1" applyProtection="1">
      <alignment horizontal="center" wrapText="1"/>
    </xf>
    <xf numFmtId="0" fontId="3" fillId="2" borderId="21" xfId="2" applyFont="1" applyFill="1" applyBorder="1" applyAlignment="1">
      <alignment horizontal="left" wrapText="1"/>
    </xf>
    <xf numFmtId="0" fontId="3" fillId="2" borderId="13" xfId="2" applyFont="1" applyFill="1" applyBorder="1" applyAlignment="1">
      <alignment horizontal="left" wrapText="1"/>
    </xf>
    <xf numFmtId="0" fontId="3" fillId="2" borderId="16" xfId="8" applyFont="1" applyFill="1" applyBorder="1" applyAlignment="1" applyProtection="1">
      <alignment horizontal="left" vertical="center" wrapText="1"/>
      <protection locked="0"/>
    </xf>
    <xf numFmtId="0" fontId="2" fillId="2" borderId="20" xfId="8" applyFont="1" applyFill="1" applyBorder="1" applyAlignment="1">
      <alignment horizontal="left" vertical="center"/>
    </xf>
    <xf numFmtId="0" fontId="2" fillId="3" borderId="22" xfId="0" applyFont="1" applyFill="1" applyBorder="1" applyAlignment="1">
      <alignment horizontal="center" vertical="center"/>
    </xf>
    <xf numFmtId="0" fontId="3" fillId="4" borderId="16" xfId="0" applyFont="1" applyFill="1" applyBorder="1" applyAlignment="1">
      <alignment horizontal="center" vertical="center"/>
    </xf>
    <xf numFmtId="0" fontId="13" fillId="4" borderId="0" xfId="0" applyFont="1" applyFill="1" applyAlignment="1">
      <alignment horizontal="center" vertical="center"/>
    </xf>
    <xf numFmtId="0" fontId="7" fillId="2" borderId="25" xfId="2" applyFont="1" applyFill="1" applyBorder="1" applyAlignment="1">
      <alignment horizontal="left" vertical="center" wrapText="1"/>
    </xf>
    <xf numFmtId="0" fontId="7" fillId="2" borderId="26" xfId="2" applyFont="1" applyFill="1" applyBorder="1" applyAlignment="1">
      <alignment horizontal="left" vertical="center" wrapText="1"/>
    </xf>
    <xf numFmtId="0" fontId="7" fillId="2" borderId="18" xfId="2" applyFont="1" applyFill="1" applyBorder="1" applyAlignment="1">
      <alignment horizontal="left" vertical="center" wrapText="1"/>
    </xf>
    <xf numFmtId="0" fontId="23" fillId="0" borderId="8" xfId="2" applyFont="1" applyBorder="1" applyAlignment="1">
      <alignment horizontal="center" vertical="center" wrapText="1"/>
    </xf>
    <xf numFmtId="0" fontId="7" fillId="2" borderId="0" xfId="8" applyFont="1" applyFill="1" applyAlignment="1">
      <alignment horizontal="left" vertical="center" wrapText="1"/>
    </xf>
    <xf numFmtId="0" fontId="3" fillId="2" borderId="27" xfId="2" applyFont="1" applyFill="1" applyBorder="1" applyAlignment="1">
      <alignment horizontal="left" wrapText="1"/>
    </xf>
    <xf numFmtId="0" fontId="3" fillId="2" borderId="27" xfId="2" applyFont="1" applyFill="1" applyBorder="1" applyAlignment="1">
      <alignment horizontal="center" wrapText="1"/>
    </xf>
    <xf numFmtId="3" fontId="15" fillId="0" borderId="8" xfId="2" applyNumberFormat="1" applyFont="1" applyBorder="1" applyAlignment="1">
      <alignment horizontal="right" vertical="center" wrapText="1" indent="1"/>
    </xf>
    <xf numFmtId="3" fontId="15" fillId="0" borderId="14" xfId="2" applyNumberFormat="1" applyFont="1" applyBorder="1" applyAlignment="1">
      <alignment horizontal="right" vertical="center" wrapText="1" indent="1"/>
    </xf>
    <xf numFmtId="3" fontId="15" fillId="0" borderId="9" xfId="2" applyNumberFormat="1" applyFont="1" applyBorder="1" applyAlignment="1">
      <alignment horizontal="right" vertical="center" wrapText="1" indent="1"/>
    </xf>
    <xf numFmtId="0" fontId="25" fillId="0" borderId="14" xfId="2" applyFont="1" applyBorder="1" applyAlignment="1">
      <alignment horizontal="center" vertical="center" wrapText="1"/>
    </xf>
    <xf numFmtId="0" fontId="25" fillId="0" borderId="9" xfId="2" applyFont="1" applyBorder="1" applyAlignment="1">
      <alignment horizontal="center" vertical="center" wrapText="1"/>
    </xf>
    <xf numFmtId="0" fontId="3" fillId="2" borderId="16" xfId="8" applyFont="1" applyFill="1" applyBorder="1" applyAlignment="1" applyProtection="1">
      <alignment vertical="center" wrapText="1"/>
      <protection locked="0"/>
    </xf>
    <xf numFmtId="0" fontId="2" fillId="2" borderId="14" xfId="8" applyFont="1" applyFill="1" applyBorder="1" applyAlignment="1">
      <alignment horizontal="right" vertical="center" wrapText="1"/>
    </xf>
    <xf numFmtId="0" fontId="2" fillId="2" borderId="15" xfId="8" applyFont="1" applyFill="1" applyBorder="1" applyAlignment="1">
      <alignment horizontal="right" vertical="center" wrapText="1"/>
    </xf>
    <xf numFmtId="0" fontId="2" fillId="2" borderId="9" xfId="8" applyFont="1" applyFill="1" applyBorder="1" applyAlignment="1">
      <alignment horizontal="right" vertical="center" wrapText="1"/>
    </xf>
    <xf numFmtId="0" fontId="2" fillId="0" borderId="21" xfId="0" applyFont="1" applyBorder="1"/>
    <xf numFmtId="0" fontId="2" fillId="0" borderId="8" xfId="0" applyFont="1" applyBorder="1" applyAlignment="1">
      <alignment vertical="center"/>
    </xf>
    <xf numFmtId="0" fontId="28" fillId="0" borderId="8" xfId="0" applyFont="1" applyBorder="1" applyAlignment="1">
      <alignment horizontal="right" vertical="center"/>
    </xf>
    <xf numFmtId="0" fontId="28" fillId="0" borderId="14" xfId="0" applyFont="1" applyBorder="1" applyAlignment="1">
      <alignment horizontal="right" vertical="center"/>
    </xf>
    <xf numFmtId="44" fontId="15" fillId="2" borderId="14" xfId="11" applyFont="1" applyFill="1" applyBorder="1" applyAlignment="1">
      <alignment horizontal="right" vertical="center" wrapText="1"/>
    </xf>
    <xf numFmtId="44" fontId="15" fillId="2" borderId="9" xfId="11" applyFont="1" applyFill="1" applyBorder="1" applyAlignment="1">
      <alignment horizontal="right" vertical="center" wrapText="1"/>
    </xf>
    <xf numFmtId="0" fontId="25" fillId="0" borderId="8" xfId="2" applyFont="1" applyBorder="1" applyAlignment="1">
      <alignment horizontal="center" vertical="center" wrapText="1"/>
    </xf>
    <xf numFmtId="0" fontId="2" fillId="2" borderId="28" xfId="8" applyFont="1" applyFill="1" applyBorder="1" applyAlignment="1">
      <alignment horizontal="right" vertical="center" wrapText="1"/>
    </xf>
    <xf numFmtId="0" fontId="2" fillId="2" borderId="29" xfId="8" applyFont="1" applyFill="1" applyBorder="1" applyAlignment="1">
      <alignment horizontal="right" vertical="center" wrapText="1"/>
    </xf>
    <xf numFmtId="0" fontId="2" fillId="2" borderId="12" xfId="8" applyFont="1" applyFill="1" applyBorder="1" applyAlignment="1">
      <alignment horizontal="right" vertical="center" wrapText="1"/>
    </xf>
    <xf numFmtId="164" fontId="15" fillId="2" borderId="7" xfId="8" applyNumberFormat="1" applyFont="1" applyFill="1" applyBorder="1" applyAlignment="1" applyProtection="1">
      <alignment horizontal="right" vertical="center" wrapText="1"/>
      <protection locked="0"/>
    </xf>
    <xf numFmtId="164" fontId="15" fillId="2" borderId="28" xfId="8" applyNumberFormat="1" applyFont="1" applyFill="1" applyBorder="1" applyAlignment="1" applyProtection="1">
      <alignment horizontal="right" vertical="center" wrapText="1"/>
      <protection locked="0"/>
    </xf>
    <xf numFmtId="0" fontId="2" fillId="0" borderId="14" xfId="2" applyFont="1" applyBorder="1" applyAlignment="1">
      <alignment horizontal="left" vertical="center" wrapText="1"/>
    </xf>
    <xf numFmtId="0" fontId="2" fillId="0" borderId="15" xfId="2" applyFont="1" applyBorder="1" applyAlignment="1">
      <alignment horizontal="left" vertical="center" wrapText="1"/>
    </xf>
    <xf numFmtId="3" fontId="15" fillId="0" borderId="14" xfId="2" applyNumberFormat="1" applyFont="1" applyBorder="1" applyAlignment="1" applyProtection="1">
      <alignment horizontal="right" vertical="center" wrapText="1"/>
      <protection locked="0"/>
    </xf>
    <xf numFmtId="3" fontId="15" fillId="0" borderId="9" xfId="2" applyNumberFormat="1" applyFont="1" applyBorder="1" applyAlignment="1" applyProtection="1">
      <alignment horizontal="right" vertical="center" wrapText="1"/>
      <protection locked="0"/>
    </xf>
    <xf numFmtId="0" fontId="2" fillId="0" borderId="14" xfId="0" applyFont="1" applyBorder="1" applyAlignment="1">
      <alignment vertical="center"/>
    </xf>
    <xf numFmtId="0" fontId="2" fillId="0" borderId="15" xfId="0" applyFont="1" applyBorder="1" applyAlignment="1">
      <alignment vertical="center"/>
    </xf>
    <xf numFmtId="0" fontId="2" fillId="0" borderId="9" xfId="0" applyFont="1" applyBorder="1" applyAlignment="1">
      <alignment vertical="center"/>
    </xf>
    <xf numFmtId="0" fontId="28" fillId="0" borderId="9" xfId="0" applyFont="1" applyBorder="1" applyAlignment="1">
      <alignment horizontal="right" vertical="center"/>
    </xf>
    <xf numFmtId="164" fontId="15" fillId="2" borderId="16" xfId="11" applyNumberFormat="1" applyFont="1" applyFill="1" applyBorder="1" applyAlignment="1">
      <alignment horizontal="right" vertical="center" wrapText="1"/>
    </xf>
    <xf numFmtId="164" fontId="15" fillId="2" borderId="8" xfId="8" applyNumberFormat="1" applyFont="1" applyFill="1" applyBorder="1" applyAlignment="1" applyProtection="1">
      <alignment horizontal="right" vertical="center" wrapText="1"/>
      <protection locked="0"/>
    </xf>
    <xf numFmtId="164" fontId="15" fillId="2" borderId="14" xfId="8" applyNumberFormat="1" applyFont="1" applyFill="1" applyBorder="1" applyAlignment="1" applyProtection="1">
      <alignment horizontal="right" vertical="center" wrapText="1"/>
      <protection locked="0"/>
    </xf>
    <xf numFmtId="0" fontId="15" fillId="2" borderId="21" xfId="8" applyFont="1" applyFill="1" applyBorder="1" applyAlignment="1">
      <alignment horizontal="right" vertical="center" wrapText="1"/>
    </xf>
    <xf numFmtId="0" fontId="15" fillId="2" borderId="0" xfId="8" applyFont="1" applyFill="1" applyAlignment="1">
      <alignment horizontal="right" vertical="center" wrapText="1"/>
    </xf>
    <xf numFmtId="0" fontId="15" fillId="2" borderId="15" xfId="8" applyFont="1" applyFill="1" applyBorder="1" applyAlignment="1">
      <alignment horizontal="right" vertical="center" wrapText="1"/>
    </xf>
    <xf numFmtId="0" fontId="15" fillId="2" borderId="15" xfId="8" applyFont="1" applyFill="1" applyBorder="1" applyAlignment="1">
      <alignment horizontal="left" vertical="center" wrapText="1"/>
    </xf>
  </cellXfs>
  <cellStyles count="13">
    <cellStyle name="Lien hypertexte" xfId="9" builtinId="8"/>
    <cellStyle name="Milliers" xfId="12" builtinId="3"/>
    <cellStyle name="MinceSansBas" xfId="1" xr:uid="{00000000-0005-0000-0000-000000000000}"/>
    <cellStyle name="Monétaire" xfId="11" builtinId="4"/>
    <cellStyle name="Normal" xfId="0" builtinId="0"/>
    <cellStyle name="premier rang" xfId="2" xr:uid="{00000000-0005-0000-0000-000003000000}"/>
    <cellStyle name="Réponses" xfId="10" xr:uid="{07595800-9536-434A-A186-B66783285DDB}"/>
    <cellStyle name="SansTop" xfId="3" xr:uid="{00000000-0005-0000-0000-000004000000}"/>
    <cellStyle name="TopSansBas" xfId="4" xr:uid="{00000000-0005-0000-0000-000005000000}"/>
    <cellStyle name="TopSeulement" xfId="5" xr:uid="{00000000-0005-0000-0000-000006000000}"/>
    <cellStyle name="toptop" xfId="6" xr:uid="{00000000-0005-0000-0000-000007000000}"/>
    <cellStyle name="ToutMince" xfId="7" xr:uid="{00000000-0005-0000-0000-000008000000}"/>
    <cellStyle name="Vide" xfId="8" xr:uid="{00000000-0005-0000-0000-000009000000}"/>
  </cellStyles>
  <dxfs count="75">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ont>
        <color rgb="FF9C0006"/>
      </font>
      <fill>
        <patternFill>
          <bgColor rgb="FFFFC7CE"/>
        </patternFill>
      </fill>
    </dxf>
    <dxf>
      <font>
        <color rgb="FF006100"/>
      </font>
      <fill>
        <patternFill>
          <bgColor rgb="FFC6EFCE"/>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ont>
        <color rgb="FF9C0006"/>
      </font>
      <fill>
        <patternFill>
          <bgColor rgb="FFFFC7CE"/>
        </patternFill>
      </fill>
    </dxf>
    <dxf>
      <font>
        <color rgb="FF006100"/>
      </font>
      <fill>
        <patternFill>
          <bgColor rgb="FFC6EFCE"/>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4" tint="0.79998168889431442"/>
        </patternFill>
      </fill>
    </dxf>
    <dxf>
      <font>
        <color rgb="FF9C0006"/>
      </font>
      <fill>
        <patternFill>
          <bgColor rgb="FFFFC7CE"/>
        </patternFill>
      </fill>
    </dxf>
    <dxf>
      <font>
        <color rgb="FF006100"/>
      </font>
      <fill>
        <patternFill>
          <bgColor rgb="FFC6EFCE"/>
        </patternFill>
      </fill>
    </dxf>
    <dxf>
      <fill>
        <patternFill>
          <bgColor theme="4" tint="0.79998168889431442"/>
        </patternFill>
      </fill>
    </dxf>
    <dxf>
      <fill>
        <patternFill>
          <bgColor theme="4" tint="0.79998168889431442"/>
        </patternFill>
      </fill>
    </dxf>
    <dxf>
      <font>
        <color rgb="FF9C0006"/>
      </font>
      <fill>
        <patternFill>
          <bgColor rgb="FFFFC7CE"/>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3" tint="0.89996032593768116"/>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ont>
        <color rgb="FFC00000"/>
      </font>
      <fill>
        <patternFill patternType="none">
          <bgColor auto="1"/>
        </patternFill>
      </fill>
    </dxf>
    <dxf>
      <border outline="0">
        <bottom style="thin">
          <color indexed="64"/>
        </bottom>
      </border>
    </dxf>
    <dxf>
      <font>
        <b/>
        <i val="0"/>
        <strike val="0"/>
        <condense val="0"/>
        <extend val="0"/>
        <outline val="0"/>
        <shadow val="0"/>
        <u val="none"/>
        <vertAlign val="baseline"/>
        <sz val="10"/>
        <color auto="1"/>
        <name val="Arial"/>
        <family val="2"/>
        <scheme val="none"/>
      </font>
    </dxf>
    <dxf>
      <numFmt numFmtId="3" formatCode="#,##0"/>
    </dxf>
    <dxf>
      <numFmt numFmtId="3" formatCode="#,##0"/>
    </dxf>
    <dxf>
      <numFmt numFmtId="3" formatCode="#,##0"/>
    </dxf>
    <dxf>
      <numFmt numFmtId="3" formatCode="#,##0"/>
    </dxf>
    <dxf>
      <numFmt numFmtId="3" formatCode="#,##0"/>
    </dxf>
    <dxf>
      <numFmt numFmtId="3" formatCode="#,##0"/>
    </dxf>
    <dxf>
      <fill>
        <patternFill patternType="none">
          <fgColor indexed="64"/>
          <bgColor indexed="65"/>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E285"/>
      <color rgb="FFFFF6D9"/>
      <color rgb="FFFFF0C1"/>
      <color rgb="FFFFECAF"/>
      <color rgb="FF4EACC6"/>
      <color rgb="FF7D993D"/>
      <color rgb="FF92CDDC"/>
      <color rgb="FFC4D79B"/>
      <color rgb="FF4F81BD"/>
      <color rgb="FFB1A0C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22/10/relationships/richValueRel" Target="richData/richValueRel.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sheetMetadata" Target="metadata.xml"/><Relationship Id="rId17" Type="http://schemas.microsoft.com/office/2022/11/relationships/FeaturePropertyBag" Target="featurePropertyBag/featurePropertyBag.xml"/><Relationship Id="rId2" Type="http://schemas.openxmlformats.org/officeDocument/2006/relationships/worksheet" Target="worksheets/sheet2.xml"/><Relationship Id="rId16" Type="http://schemas.microsoft.com/office/2017/06/relationships/rdRichValueTypes" Target="richData/rdRichValueTyp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microsoft.com/office/2017/06/relationships/rdRichValueStructure" Target="richData/rdrichvaluestructure.xml"/><Relationship Id="rId10" Type="http://schemas.openxmlformats.org/officeDocument/2006/relationships/styles" Target="styles.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theme" Target="theme/theme1.xml"/><Relationship Id="rId14" Type="http://schemas.microsoft.com/office/2017/06/relationships/rdRichValue" Target="richData/rdrichvalue.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png"/></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richData/_rels/richValueRel.xml.rels><?xml version="1.0" encoding="UTF-8" standalone="yes"?>
<Relationships xmlns="http://schemas.openxmlformats.org/package/2006/relationships"><Relationship Id="rId1" Type="http://schemas.openxmlformats.org/officeDocument/2006/relationships/image" Target="../media/image1.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058488C-200C-4AB4-8CB3-E412B28F36BF}" name="Tableau1" displayName="Tableau1" ref="B19:E22" totalsRowShown="0">
  <autoFilter ref="B19:E22" xr:uid="{5058488C-200C-4AB4-8CB3-E412B28F36BF}"/>
  <tableColumns count="4">
    <tableColumn id="1" xr3:uid="{BB633FF4-56C0-4C08-BF52-9D2D5E933B87}" name="Tranche" dataDxfId="74"/>
    <tableColumn id="2" xr3:uid="{3B6BCBEE-4C27-45D5-8FC1-AF18260733F2}" name="Consommation Min" dataDxfId="73"/>
    <tableColumn id="3" xr3:uid="{DF402F09-90AC-43A1-B4B7-1DCD8AA34358}" name="Consommation Max" dataDxfId="72"/>
    <tableColumn id="4" xr3:uid="{3928715D-9596-414B-8433-7AEED6B5E22E}" name="Critère kWh"/>
  </tableColumns>
  <tableStyleInfo name="TableStyleLight9" showFirstColumn="0" showLastColumn="0" showRowStripes="1" showColumnStripes="1"/>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4669E95-D5F7-4642-B0BF-E775BA76747C}" name="Tableau2" displayName="Tableau2" ref="B5:F8" totalsRowShown="0">
  <autoFilter ref="B5:F8" xr:uid="{84669E95-D5F7-4642-B0BF-E775BA76747C}"/>
  <tableColumns count="5">
    <tableColumn id="1" xr3:uid="{5F249311-D031-46E2-8CF9-5863E35904F8}" name="Tranche"/>
    <tableColumn id="2" xr3:uid="{0C18897B-232B-46E1-AE12-E57088845F1A}" name="Consommation Min" dataDxfId="71"/>
    <tableColumn id="3" xr3:uid="{A51D7E38-A9EC-4A9F-A4EE-AE3FFA82F6CF}" name="Consommation Max" dataDxfId="70"/>
    <tableColumn id="4" xr3:uid="{37820FFA-14EC-4C24-BDCC-67F3AF37828B}" name="Appui max EE" dataDxfId="69"/>
    <tableColumn id="5" xr3:uid="{B8838A26-66FF-46C5-A9CB-3CF9DC9DB3C7}" name="Appui max EE+GDP" dataDxfId="68"/>
  </tableColumns>
  <tableStyleInfo name="TableStyleLight9" showFirstColumn="0" showLastColumn="0" showRowStripes="1" showColumnStripes="1"/>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1B0615E4-8078-48C2-9471-79B3563459C6}" name="ListeTypeBatiment" displayName="ListeTypeBatiment" ref="B28:B30" totalsRowShown="0" headerRowDxfId="67" headerRowBorderDxfId="66">
  <autoFilter ref="B28:B30" xr:uid="{1B0615E4-8078-48C2-9471-79B3563459C6}"/>
  <tableColumns count="1">
    <tableColumn id="1" xr3:uid="{CDADACD3-7F1B-49AE-9FA3-AFF19CC27C77}" name="ListeTypeBatiment"/>
  </tableColumns>
  <tableStyleInfo name="TableStyleLight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32188D21-DAE6-4D7D-8F6F-CAA70B491F34}" name="ListeStatutMesure" displayName="ListeStatutMesure" ref="B35:B39" totalsRowShown="0">
  <autoFilter ref="B35:B39" xr:uid="{32188D21-DAE6-4D7D-8F6F-CAA70B491F34}"/>
  <tableColumns count="1">
    <tableColumn id="1" xr3:uid="{298C88C0-F679-4DE0-9A90-5C13D0B0D86D}" name="ListeStatutMesure1"/>
  </tableColumns>
  <tableStyleInfo name="TableStyleMedium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6733B53A-91CF-40ED-8C6D-EDFC28C18884}" name="ListeStatutMesure2" displayName="ListeStatutMesure2" ref="D35:D42" totalsRowShown="0">
  <autoFilter ref="D35:D42" xr:uid="{6733B53A-91CF-40ED-8C6D-EDFC28C18884}"/>
  <tableColumns count="1">
    <tableColumn id="1" xr3:uid="{275E6E8E-B11E-4C74-83F9-B7CE6C0673C7}" name="ListeStatutMesure2"/>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 Id="rId5" Type="http://schemas.openxmlformats.org/officeDocument/2006/relationships/table" Target="../tables/table5.xml"/><Relationship Id="rId4" Type="http://schemas.openxmlformats.org/officeDocument/2006/relationships/table" Target="../tables/table4.xml"/></Relationships>
</file>

<file path=xl/worksheets/_rels/sheet2.xml.rels><?xml version="1.0" encoding="UTF-8" standalone="yes"?>
<Relationships xmlns="http://schemas.openxmlformats.org/package/2006/relationships"><Relationship Id="rId3" Type="http://schemas.openxmlformats.org/officeDocument/2006/relationships/hyperlink" Target="mailto:analyseenergetique@hydroquebec.com" TargetMode="External"/><Relationship Id="rId7" Type="http://schemas.openxmlformats.org/officeDocument/2006/relationships/vmlDrawing" Target="../drawings/vmlDrawing1.vml"/><Relationship Id="rId2" Type="http://schemas.openxmlformats.org/officeDocument/2006/relationships/hyperlink" Target="mailto:analyseenergetique@hydroquebec.com" TargetMode="External"/><Relationship Id="rId1" Type="http://schemas.openxmlformats.org/officeDocument/2006/relationships/hyperlink" Target="mailto:analyseenergetique@hydroquebec.com" TargetMode="External"/><Relationship Id="rId6" Type="http://schemas.openxmlformats.org/officeDocument/2006/relationships/printerSettings" Target="../printerSettings/printerSettings1.bin"/><Relationship Id="rId5" Type="http://schemas.openxmlformats.org/officeDocument/2006/relationships/hyperlink" Target="https://www.hydroquebec.com/data/affaires/pdf/guide-participation-volet-analyse-energetique-mars-2026.pdf" TargetMode="External"/><Relationship Id="rId4" Type="http://schemas.openxmlformats.org/officeDocument/2006/relationships/hyperlink" Target="https://www.hydroquebec.com/data/affaires/pdf/aff-programme-solutions-efficaces-conditions-et-engagements-mars-2026.pdf" TargetMode="Externa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147581-8BED-42DC-8F80-4D5D45815156}">
  <dimension ref="B2:H43"/>
  <sheetViews>
    <sheetView showGridLines="0" zoomScaleNormal="100" workbookViewId="0">
      <selection activeCell="G12" sqref="G12"/>
    </sheetView>
  </sheetViews>
  <sheetFormatPr baseColWidth="10" defaultRowHeight="13.2"/>
  <cols>
    <col min="1" max="1" width="3.33203125" customWidth="1"/>
    <col min="2" max="2" width="35.33203125" customWidth="1"/>
    <col min="3" max="3" width="22.5546875" customWidth="1"/>
    <col min="4" max="4" width="22.33203125" customWidth="1"/>
    <col min="5" max="5" width="21.109375" customWidth="1"/>
    <col min="6" max="6" width="21" customWidth="1"/>
    <col min="7" max="8" width="22.44140625" customWidth="1"/>
  </cols>
  <sheetData>
    <row r="2" spans="2:8" ht="24.75" customHeight="1">
      <c r="B2" s="98" t="s">
        <v>188</v>
      </c>
      <c r="C2" s="96"/>
      <c r="D2" s="96"/>
      <c r="E2" s="96"/>
      <c r="F2" s="96"/>
      <c r="G2" s="96"/>
      <c r="H2" s="96"/>
    </row>
    <row r="3" spans="2:8">
      <c r="E3" s="225"/>
      <c r="F3" s="225"/>
    </row>
    <row r="4" spans="2:8">
      <c r="B4" s="87" t="s">
        <v>197</v>
      </c>
      <c r="C4" s="88"/>
      <c r="D4" s="88"/>
      <c r="E4" s="90"/>
      <c r="F4" s="90"/>
    </row>
    <row r="5" spans="2:8">
      <c r="B5" t="s">
        <v>198</v>
      </c>
      <c r="C5" t="s">
        <v>193</v>
      </c>
      <c r="D5" t="s">
        <v>194</v>
      </c>
      <c r="E5" t="s">
        <v>195</v>
      </c>
      <c r="F5" t="s">
        <v>196</v>
      </c>
    </row>
    <row r="6" spans="2:8">
      <c r="B6" t="s">
        <v>192</v>
      </c>
      <c r="C6" s="85">
        <v>1</v>
      </c>
      <c r="D6" s="85">
        <f>C7-1</f>
        <v>999999</v>
      </c>
      <c r="E6" s="85">
        <v>0</v>
      </c>
      <c r="F6" s="85">
        <v>0</v>
      </c>
    </row>
    <row r="7" spans="2:8">
      <c r="B7" t="s">
        <v>190</v>
      </c>
      <c r="C7" s="85">
        <v>1000000</v>
      </c>
      <c r="D7" s="85">
        <f>C8-1</f>
        <v>1999999</v>
      </c>
      <c r="E7" s="85">
        <v>20000</v>
      </c>
      <c r="F7" s="85">
        <v>24000</v>
      </c>
    </row>
    <row r="8" spans="2:8">
      <c r="B8" t="s">
        <v>191</v>
      </c>
      <c r="C8" s="85">
        <v>2000000</v>
      </c>
      <c r="D8" s="85"/>
      <c r="E8" s="85">
        <v>50000</v>
      </c>
      <c r="F8" s="85">
        <v>60000</v>
      </c>
    </row>
    <row r="9" spans="2:8">
      <c r="E9" s="86"/>
      <c r="F9" s="86"/>
    </row>
    <row r="10" spans="2:8">
      <c r="E10" s="86"/>
      <c r="F10" s="86"/>
    </row>
    <row r="11" spans="2:8">
      <c r="B11" s="87" t="s">
        <v>203</v>
      </c>
      <c r="C11" s="88"/>
      <c r="E11" s="86"/>
      <c r="F11" s="86"/>
    </row>
    <row r="12" spans="2:8">
      <c r="E12" s="86"/>
      <c r="F12" s="86"/>
    </row>
    <row r="13" spans="2:8">
      <c r="B13" s="89" t="s">
        <v>202</v>
      </c>
      <c r="C13" s="97">
        <f>ConsoRefPlan</f>
        <v>0</v>
      </c>
      <c r="D13" t="s">
        <v>73</v>
      </c>
      <c r="E13" s="86"/>
      <c r="F13" s="86"/>
    </row>
    <row r="14" spans="2:8">
      <c r="E14" s="86"/>
      <c r="F14" s="86"/>
    </row>
    <row r="15" spans="2:8" ht="13.8" thickBot="1">
      <c r="B15" s="93" t="str">
        <f>B30</f>
        <v>Nouvelle construction ou agrandissement</v>
      </c>
      <c r="C15" s="94"/>
      <c r="D15" s="94"/>
      <c r="E15" s="86"/>
      <c r="F15" s="86"/>
    </row>
    <row r="16" spans="2:8">
      <c r="B16" t="s">
        <v>205</v>
      </c>
      <c r="C16" s="92">
        <v>0.2</v>
      </c>
      <c r="E16" s="86"/>
      <c r="F16" s="86"/>
    </row>
    <row r="17" spans="2:8">
      <c r="E17" s="86"/>
      <c r="F17" s="86"/>
    </row>
    <row r="18" spans="2:8" ht="13.8" thickBot="1">
      <c r="B18" s="93" t="str">
        <f>B29</f>
        <v>Bâtiment existant</v>
      </c>
      <c r="D18" s="94"/>
      <c r="E18" s="95"/>
      <c r="F18" s="86"/>
    </row>
    <row r="19" spans="2:8">
      <c r="B19" s="89" t="s">
        <v>198</v>
      </c>
      <c r="C19" t="s">
        <v>193</v>
      </c>
      <c r="D19" t="s">
        <v>194</v>
      </c>
      <c r="E19" t="s">
        <v>204</v>
      </c>
      <c r="F19" s="86"/>
    </row>
    <row r="20" spans="2:8">
      <c r="B20" t="s">
        <v>192</v>
      </c>
      <c r="C20" s="85">
        <v>1</v>
      </c>
      <c r="D20" s="85">
        <f>C21-1</f>
        <v>999999</v>
      </c>
      <c r="E20" s="85" t="s">
        <v>283</v>
      </c>
      <c r="F20" s="86"/>
    </row>
    <row r="21" spans="2:8">
      <c r="B21" t="s">
        <v>199</v>
      </c>
      <c r="C21" s="85">
        <v>1000000</v>
      </c>
      <c r="D21" s="85">
        <f>C22-1</f>
        <v>1999999</v>
      </c>
      <c r="E21" s="85">
        <v>100000</v>
      </c>
      <c r="F21" s="86"/>
    </row>
    <row r="22" spans="2:8">
      <c r="B22" t="s">
        <v>200</v>
      </c>
      <c r="C22" s="85">
        <v>2000000</v>
      </c>
      <c r="D22" s="85"/>
      <c r="E22" s="85">
        <v>200000</v>
      </c>
      <c r="F22" s="86"/>
    </row>
    <row r="23" spans="2:8">
      <c r="E23" s="86"/>
      <c r="F23" s="86"/>
    </row>
    <row r="24" spans="2:8">
      <c r="F24" s="86"/>
    </row>
    <row r="25" spans="2:8">
      <c r="F25" s="86"/>
    </row>
    <row r="26" spans="2:8" ht="24.75" customHeight="1">
      <c r="B26" s="98" t="s">
        <v>189</v>
      </c>
      <c r="C26" s="96"/>
      <c r="D26" s="96"/>
      <c r="E26" s="96"/>
      <c r="F26" s="96"/>
      <c r="G26" s="96"/>
      <c r="H26" s="96"/>
    </row>
    <row r="28" spans="2:8">
      <c r="B28" s="84" t="s">
        <v>201</v>
      </c>
      <c r="C28" s="83"/>
      <c r="D28" s="83"/>
    </row>
    <row r="29" spans="2:8">
      <c r="B29" t="s">
        <v>183</v>
      </c>
    </row>
    <row r="30" spans="2:8">
      <c r="B30" t="s">
        <v>184</v>
      </c>
    </row>
    <row r="35" spans="2:4">
      <c r="B35" t="s">
        <v>252</v>
      </c>
      <c r="D35" t="s">
        <v>253</v>
      </c>
    </row>
    <row r="36" spans="2:4">
      <c r="B36" s="89" t="s">
        <v>0</v>
      </c>
      <c r="D36" s="89" t="s">
        <v>0</v>
      </c>
    </row>
    <row r="37" spans="2:4">
      <c r="B37" t="s">
        <v>185</v>
      </c>
      <c r="C37">
        <v>1</v>
      </c>
      <c r="D37" t="s">
        <v>173</v>
      </c>
    </row>
    <row r="38" spans="2:4">
      <c r="B38" t="s">
        <v>208</v>
      </c>
      <c r="C38">
        <v>2</v>
      </c>
      <c r="D38" t="s">
        <v>185</v>
      </c>
    </row>
    <row r="39" spans="2:4">
      <c r="B39" t="s">
        <v>209</v>
      </c>
      <c r="C39">
        <v>3</v>
      </c>
      <c r="D39" t="s">
        <v>208</v>
      </c>
    </row>
    <row r="40" spans="2:4">
      <c r="D40" t="s">
        <v>209</v>
      </c>
    </row>
    <row r="41" spans="2:4">
      <c r="B41" s="146"/>
      <c r="C41">
        <v>4</v>
      </c>
      <c r="D41" t="s">
        <v>210</v>
      </c>
    </row>
    <row r="42" spans="2:4">
      <c r="B42" s="145"/>
      <c r="D42" t="s">
        <v>207</v>
      </c>
    </row>
    <row r="43" spans="2:4">
      <c r="B43" s="145"/>
    </row>
  </sheetData>
  <sheetProtection password="BF24" sheet="1" objects="1" scenarios="1"/>
  <mergeCells count="1">
    <mergeCell ref="E3:F3"/>
  </mergeCells>
  <phoneticPr fontId="6" type="noConversion"/>
  <pageMargins left="0.7" right="0.7" top="0.75" bottom="0.75" header="0.3" footer="0.3"/>
  <tableParts count="5">
    <tablePart r:id="rId1"/>
    <tablePart r:id="rId2"/>
    <tablePart r:id="rId3"/>
    <tablePart r:id="rId4"/>
    <tablePart r:id="rId5"/>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5C3FEF-1435-48FE-A3B1-47E2C1EC8C0D}">
  <sheetPr codeName="Feuil6">
    <tabColor theme="0"/>
  </sheetPr>
  <dimension ref="A1:O94"/>
  <sheetViews>
    <sheetView showGridLines="0" tabSelected="1" view="pageLayout" zoomScaleNormal="60" zoomScaleSheetLayoutView="89" workbookViewId="0">
      <selection activeCell="C32" sqref="C32:H32"/>
    </sheetView>
  </sheetViews>
  <sheetFormatPr baseColWidth="10" defaultColWidth="6.5546875" defaultRowHeight="13.8"/>
  <cols>
    <col min="1" max="1" width="2.5546875" style="1" customWidth="1"/>
    <col min="2" max="2" width="8.109375" style="1" customWidth="1"/>
    <col min="3" max="3" width="2.109375" style="1" customWidth="1"/>
    <col min="4" max="4" width="8.109375" style="1" customWidth="1"/>
    <col min="5" max="5" width="2.109375" style="1" customWidth="1"/>
    <col min="6" max="6" width="8.109375" style="1" customWidth="1"/>
    <col min="7" max="7" width="2.109375" style="1" customWidth="1"/>
    <col min="8" max="8" width="9.5546875" style="1" customWidth="1"/>
    <col min="9" max="9" width="2.109375" style="1" customWidth="1"/>
    <col min="10" max="10" width="11.88671875" style="1" customWidth="1"/>
    <col min="11" max="11" width="15.44140625" style="1" customWidth="1"/>
    <col min="12" max="12" width="2.109375" style="1" customWidth="1"/>
    <col min="13" max="13" width="7.88671875" style="1" customWidth="1"/>
    <col min="14" max="14" width="11.88671875" style="1" customWidth="1"/>
    <col min="15" max="15" width="3.33203125" style="1" customWidth="1"/>
    <col min="16" max="16" width="8.5546875" style="1" customWidth="1"/>
    <col min="17" max="16384" width="6.5546875" style="1"/>
  </cols>
  <sheetData>
    <row r="1" spans="1:15">
      <c r="A1" s="198" t="s">
        <v>101</v>
      </c>
      <c r="B1" s="198"/>
      <c r="C1" s="198"/>
      <c r="D1" s="198"/>
      <c r="E1" s="198"/>
      <c r="F1" s="198"/>
      <c r="G1" s="198"/>
      <c r="H1" s="198"/>
      <c r="I1" s="198"/>
      <c r="J1" s="198"/>
      <c r="K1" s="198"/>
      <c r="L1" s="198"/>
      <c r="M1" s="198"/>
      <c r="N1" s="198"/>
      <c r="O1" s="198"/>
    </row>
    <row r="2" spans="1:15" ht="16.649999999999999" customHeight="1">
      <c r="A2" s="67" t="s">
        <v>53</v>
      </c>
      <c r="B2" s="195" t="s">
        <v>112</v>
      </c>
      <c r="C2" s="195"/>
      <c r="D2" s="195"/>
      <c r="E2" s="195"/>
      <c r="F2" s="195"/>
      <c r="G2" s="195"/>
      <c r="H2" s="195"/>
      <c r="I2" s="195"/>
      <c r="J2" s="195"/>
      <c r="K2" s="195"/>
      <c r="L2" s="195"/>
      <c r="M2" s="195"/>
      <c r="N2" s="195"/>
      <c r="O2" s="195"/>
    </row>
    <row r="3" spans="1:15" ht="28.65" customHeight="1">
      <c r="A3" s="67" t="s">
        <v>53</v>
      </c>
      <c r="B3" s="195" t="s">
        <v>153</v>
      </c>
      <c r="C3" s="195"/>
      <c r="D3" s="195"/>
      <c r="E3" s="195"/>
      <c r="F3" s="195"/>
      <c r="G3" s="195"/>
      <c r="H3" s="195"/>
      <c r="I3" s="195"/>
      <c r="J3" s="195"/>
      <c r="K3" s="195"/>
      <c r="L3" s="195"/>
      <c r="M3" s="195"/>
      <c r="N3" s="195"/>
      <c r="O3" s="195"/>
    </row>
    <row r="4" spans="1:15" ht="25.35" customHeight="1">
      <c r="A4" s="67" t="s">
        <v>53</v>
      </c>
      <c r="B4" s="195" t="s">
        <v>154</v>
      </c>
      <c r="C4" s="195"/>
      <c r="D4" s="195"/>
      <c r="E4" s="195"/>
      <c r="F4" s="195"/>
      <c r="G4" s="195"/>
      <c r="H4" s="195"/>
      <c r="I4" s="195"/>
      <c r="J4" s="195"/>
      <c r="K4" s="195"/>
      <c r="L4" s="195"/>
      <c r="M4" s="195"/>
      <c r="N4" s="195"/>
      <c r="O4" s="195"/>
    </row>
    <row r="5" spans="1:15" ht="14.4" customHeight="1" thickBot="1">
      <c r="A5" s="194" t="s">
        <v>100</v>
      </c>
      <c r="B5" s="194"/>
      <c r="C5" s="194"/>
      <c r="D5" s="194"/>
      <c r="E5" s="194"/>
      <c r="F5" s="194"/>
      <c r="G5" s="194"/>
      <c r="H5" s="194"/>
      <c r="I5" s="194"/>
      <c r="J5" s="194"/>
      <c r="K5" s="194"/>
      <c r="L5" s="194"/>
      <c r="M5" s="194"/>
      <c r="N5" s="194"/>
      <c r="O5" s="194"/>
    </row>
    <row r="6" spans="1:15" ht="36" customHeight="1">
      <c r="A6" s="196" t="s">
        <v>98</v>
      </c>
      <c r="B6" s="179"/>
      <c r="C6" s="176" t="s">
        <v>99</v>
      </c>
      <c r="D6" s="176"/>
      <c r="E6" s="176"/>
      <c r="F6" s="176"/>
      <c r="G6" s="176"/>
      <c r="H6" s="176"/>
      <c r="I6" s="176"/>
      <c r="J6" s="176"/>
      <c r="K6" s="176"/>
      <c r="L6" s="176"/>
      <c r="M6" s="176"/>
      <c r="N6" s="176"/>
      <c r="O6" s="177"/>
    </row>
    <row r="7" spans="1:15" ht="27.6" customHeight="1">
      <c r="A7" s="192" t="s">
        <v>47</v>
      </c>
      <c r="B7" s="193"/>
      <c r="C7" s="216" t="s">
        <v>117</v>
      </c>
      <c r="D7" s="189"/>
      <c r="E7" s="189"/>
      <c r="F7" s="189"/>
      <c r="G7" s="189"/>
      <c r="H7" s="189"/>
      <c r="I7" s="189"/>
      <c r="J7" s="189"/>
      <c r="K7" s="189"/>
      <c r="L7" s="189"/>
      <c r="M7" s="189"/>
      <c r="N7" s="189"/>
      <c r="O7" s="217"/>
    </row>
    <row r="8" spans="1:15" ht="13.65" customHeight="1">
      <c r="A8" s="214"/>
      <c r="B8" s="215"/>
      <c r="C8" s="210" t="s">
        <v>115</v>
      </c>
      <c r="D8" s="210"/>
      <c r="E8" s="210"/>
      <c r="F8" s="210"/>
      <c r="G8" s="210" t="s">
        <v>116</v>
      </c>
      <c r="H8" s="210"/>
      <c r="I8" s="210"/>
      <c r="J8" s="210"/>
      <c r="K8" s="211"/>
      <c r="L8" s="211"/>
      <c r="M8" s="211"/>
      <c r="N8" s="211"/>
      <c r="O8" s="212"/>
    </row>
    <row r="9" spans="1:15" ht="24" customHeight="1">
      <c r="A9" s="206" t="s">
        <v>47</v>
      </c>
      <c r="B9" s="207"/>
      <c r="C9" s="208" t="s">
        <v>118</v>
      </c>
      <c r="D9" s="208"/>
      <c r="E9" s="208"/>
      <c r="F9" s="208"/>
      <c r="G9" s="208"/>
      <c r="H9" s="208"/>
      <c r="I9" s="208"/>
      <c r="J9" s="208"/>
      <c r="K9" s="208"/>
      <c r="L9" s="208"/>
      <c r="M9" s="208"/>
      <c r="N9" s="208"/>
      <c r="O9" s="209"/>
    </row>
    <row r="10" spans="1:15" ht="12" customHeight="1" thickBot="1">
      <c r="A10" s="17"/>
      <c r="B10" s="18"/>
      <c r="C10" s="18"/>
      <c r="D10" s="18"/>
      <c r="E10" s="18"/>
      <c r="F10" s="18"/>
      <c r="G10" s="18"/>
      <c r="H10" s="18"/>
      <c r="I10" s="18"/>
      <c r="J10" s="18"/>
      <c r="K10" s="18"/>
      <c r="L10" s="18"/>
      <c r="M10" s="18"/>
      <c r="N10" s="18"/>
      <c r="O10" s="13"/>
    </row>
    <row r="11" spans="1:15" ht="36" customHeight="1">
      <c r="A11" s="178" t="s">
        <v>96</v>
      </c>
      <c r="B11" s="179"/>
      <c r="C11" s="176" t="s">
        <v>97</v>
      </c>
      <c r="D11" s="176"/>
      <c r="E11" s="176"/>
      <c r="F11" s="176"/>
      <c r="G11" s="176"/>
      <c r="H11" s="176"/>
      <c r="I11" s="176"/>
      <c r="J11" s="176"/>
      <c r="K11" s="176"/>
      <c r="L11" s="176"/>
      <c r="M11" s="176"/>
      <c r="N11" s="176"/>
      <c r="O11" s="177"/>
    </row>
    <row r="12" spans="1:15" ht="50.4" customHeight="1">
      <c r="A12" s="180" t="s">
        <v>47</v>
      </c>
      <c r="B12" s="181"/>
      <c r="C12" s="182" t="s">
        <v>111</v>
      </c>
      <c r="D12" s="183"/>
      <c r="E12" s="183"/>
      <c r="F12" s="183"/>
      <c r="G12" s="183"/>
      <c r="H12" s="183"/>
      <c r="I12" s="183"/>
      <c r="J12" s="183"/>
      <c r="K12" s="183"/>
      <c r="L12" s="183"/>
      <c r="M12" s="183"/>
      <c r="N12" s="183"/>
      <c r="O12" s="184"/>
    </row>
    <row r="13" spans="1:15" ht="30.6" customHeight="1">
      <c r="A13" s="180" t="s">
        <v>47</v>
      </c>
      <c r="B13" s="181"/>
      <c r="C13" s="182" t="s">
        <v>119</v>
      </c>
      <c r="D13" s="183"/>
      <c r="E13" s="183"/>
      <c r="F13" s="183"/>
      <c r="G13" s="183"/>
      <c r="H13" s="183"/>
      <c r="I13" s="183"/>
      <c r="J13" s="183"/>
      <c r="K13" s="183"/>
      <c r="L13" s="183"/>
      <c r="M13" s="183"/>
      <c r="N13" s="183"/>
      <c r="O13" s="184"/>
    </row>
    <row r="14" spans="1:15" ht="29.4" customHeight="1">
      <c r="A14" s="180" t="s">
        <v>47</v>
      </c>
      <c r="B14" s="181"/>
      <c r="C14" s="185" t="s">
        <v>155</v>
      </c>
      <c r="D14" s="186"/>
      <c r="E14" s="186"/>
      <c r="F14" s="186"/>
      <c r="G14" s="186"/>
      <c r="H14" s="186"/>
      <c r="I14" s="186"/>
      <c r="J14" s="186"/>
      <c r="K14" s="186"/>
      <c r="L14" s="186"/>
      <c r="M14" s="186"/>
      <c r="N14" s="186"/>
      <c r="O14" s="187"/>
    </row>
    <row r="15" spans="1:15" s="69" customFormat="1" ht="15.6" customHeight="1">
      <c r="A15" s="188"/>
      <c r="B15" s="189"/>
      <c r="C15" s="190" t="s">
        <v>102</v>
      </c>
      <c r="D15" s="190"/>
      <c r="E15" s="190"/>
      <c r="F15" s="190"/>
      <c r="G15" s="190"/>
      <c r="H15" s="190"/>
      <c r="I15" s="191"/>
      <c r="J15" s="191"/>
      <c r="K15" s="191"/>
      <c r="L15" s="191"/>
      <c r="M15" s="191"/>
      <c r="N15" s="191"/>
      <c r="O15" s="70"/>
    </row>
    <row r="16" spans="1:15" s="68" customFormat="1" ht="7.65" customHeight="1">
      <c r="A16" s="171"/>
      <c r="B16" s="172"/>
      <c r="C16" s="173"/>
      <c r="D16" s="173"/>
      <c r="E16" s="173"/>
      <c r="F16" s="173"/>
      <c r="G16" s="174"/>
      <c r="H16" s="174"/>
      <c r="I16" s="174"/>
      <c r="J16" s="174"/>
      <c r="K16" s="174"/>
      <c r="L16" s="174"/>
      <c r="M16" s="174"/>
      <c r="N16" s="174"/>
      <c r="O16" s="175"/>
    </row>
    <row r="17" spans="1:15" ht="11.4" customHeight="1" thickBot="1">
      <c r="A17" s="213"/>
      <c r="B17" s="213"/>
      <c r="C17" s="213"/>
      <c r="D17" s="213"/>
      <c r="E17" s="213"/>
      <c r="F17" s="213"/>
      <c r="G17" s="213"/>
      <c r="H17" s="213"/>
      <c r="I17" s="213"/>
      <c r="J17" s="213"/>
      <c r="K17" s="213"/>
      <c r="L17" s="213"/>
      <c r="M17" s="213"/>
      <c r="N17" s="213"/>
      <c r="O17" s="213"/>
    </row>
    <row r="18" spans="1:15" ht="36" customHeight="1">
      <c r="A18" s="202" t="s">
        <v>104</v>
      </c>
      <c r="B18" s="203"/>
      <c r="C18" s="200" t="s">
        <v>103</v>
      </c>
      <c r="D18" s="200"/>
      <c r="E18" s="200"/>
      <c r="F18" s="200"/>
      <c r="G18" s="200"/>
      <c r="H18" s="200"/>
      <c r="I18" s="200"/>
      <c r="J18" s="200"/>
      <c r="K18" s="200"/>
      <c r="L18" s="200"/>
      <c r="M18" s="200"/>
      <c r="N18" s="200"/>
      <c r="O18" s="201"/>
    </row>
    <row r="19" spans="1:15" ht="12" customHeight="1" thickBot="1">
      <c r="A19" s="218"/>
      <c r="B19" s="218"/>
      <c r="C19" s="218"/>
      <c r="D19" s="218"/>
      <c r="E19" s="218"/>
      <c r="F19" s="218"/>
      <c r="G19" s="218"/>
      <c r="H19" s="218"/>
      <c r="I19" s="218"/>
      <c r="J19" s="218"/>
      <c r="K19" s="218"/>
      <c r="L19" s="218"/>
      <c r="M19" s="218"/>
      <c r="N19" s="218"/>
      <c r="O19" s="218"/>
    </row>
    <row r="20" spans="1:15" ht="36" customHeight="1">
      <c r="A20" s="178" t="s">
        <v>105</v>
      </c>
      <c r="B20" s="179"/>
      <c r="C20" s="176" t="s">
        <v>156</v>
      </c>
      <c r="D20" s="176"/>
      <c r="E20" s="176"/>
      <c r="F20" s="176"/>
      <c r="G20" s="176"/>
      <c r="H20" s="176"/>
      <c r="I20" s="176"/>
      <c r="J20" s="176"/>
      <c r="K20" s="176"/>
      <c r="L20" s="176"/>
      <c r="M20" s="176"/>
      <c r="N20" s="176"/>
      <c r="O20" s="177"/>
    </row>
    <row r="21" spans="1:15" ht="61.35" customHeight="1">
      <c r="A21" s="204" t="s">
        <v>47</v>
      </c>
      <c r="B21" s="205"/>
      <c r="C21" s="220" t="s">
        <v>120</v>
      </c>
      <c r="D21" s="211"/>
      <c r="E21" s="211"/>
      <c r="F21" s="211"/>
      <c r="G21" s="211"/>
      <c r="H21" s="211"/>
      <c r="I21" s="211"/>
      <c r="J21" s="211"/>
      <c r="K21" s="211"/>
      <c r="L21" s="211"/>
      <c r="M21" s="211"/>
      <c r="N21" s="211"/>
      <c r="O21" s="212"/>
    </row>
    <row r="22" spans="1:15" ht="28.65" customHeight="1">
      <c r="A22" s="204" t="s">
        <v>47</v>
      </c>
      <c r="B22" s="205"/>
      <c r="C22" s="220" t="s">
        <v>121</v>
      </c>
      <c r="D22" s="211"/>
      <c r="E22" s="211"/>
      <c r="F22" s="211"/>
      <c r="G22" s="211"/>
      <c r="H22" s="211"/>
      <c r="I22" s="211"/>
      <c r="J22" s="211"/>
      <c r="K22" s="211"/>
      <c r="L22" s="211"/>
      <c r="M22" s="211"/>
      <c r="N22" s="211"/>
      <c r="O22" s="212"/>
    </row>
    <row r="23" spans="1:15" ht="34.65" customHeight="1">
      <c r="A23" s="204" t="s">
        <v>47</v>
      </c>
      <c r="B23" s="205"/>
      <c r="C23" s="220" t="s">
        <v>165</v>
      </c>
      <c r="D23" s="211"/>
      <c r="E23" s="211"/>
      <c r="F23" s="211"/>
      <c r="G23" s="211"/>
      <c r="H23" s="211"/>
      <c r="I23" s="211"/>
      <c r="J23" s="211"/>
      <c r="K23" s="211"/>
      <c r="L23" s="211"/>
      <c r="M23" s="211"/>
      <c r="N23" s="211"/>
      <c r="O23" s="212"/>
    </row>
    <row r="24" spans="1:15" ht="19.649999999999999" customHeight="1">
      <c r="A24" s="188"/>
      <c r="B24" s="189"/>
      <c r="C24" s="190" t="s">
        <v>102</v>
      </c>
      <c r="D24" s="190"/>
      <c r="E24" s="190"/>
      <c r="F24" s="190"/>
      <c r="G24" s="190"/>
      <c r="H24" s="190"/>
      <c r="I24" s="191"/>
      <c r="J24" s="191"/>
      <c r="K24" s="191"/>
      <c r="L24" s="191"/>
      <c r="M24" s="191"/>
      <c r="N24" s="191"/>
      <c r="O24" s="71"/>
    </row>
    <row r="25" spans="1:15" ht="9" customHeight="1">
      <c r="A25" s="171"/>
      <c r="B25" s="172"/>
      <c r="C25" s="219"/>
      <c r="D25" s="219"/>
      <c r="E25" s="219"/>
      <c r="F25" s="219"/>
      <c r="G25" s="174"/>
      <c r="H25" s="174"/>
      <c r="I25" s="174"/>
      <c r="J25" s="174"/>
      <c r="K25" s="174"/>
      <c r="L25" s="174"/>
      <c r="M25" s="174"/>
      <c r="N25" s="174"/>
      <c r="O25" s="175"/>
    </row>
    <row r="26" spans="1:15" ht="13.35" customHeight="1" thickBot="1">
      <c r="A26" s="19"/>
      <c r="B26" s="199"/>
      <c r="C26" s="199"/>
      <c r="D26" s="199"/>
      <c r="E26" s="199"/>
      <c r="F26" s="199"/>
      <c r="G26" s="199"/>
      <c r="H26" s="199"/>
      <c r="I26" s="199"/>
      <c r="J26" s="199"/>
      <c r="K26" s="199"/>
      <c r="L26" s="199"/>
      <c r="M26" s="199"/>
      <c r="N26" s="199"/>
      <c r="O26" s="14"/>
    </row>
    <row r="27" spans="1:15" ht="36" customHeight="1">
      <c r="A27" s="178" t="s">
        <v>106</v>
      </c>
      <c r="B27" s="179"/>
      <c r="C27" s="176" t="s">
        <v>158</v>
      </c>
      <c r="D27" s="176"/>
      <c r="E27" s="176"/>
      <c r="F27" s="176"/>
      <c r="G27" s="176"/>
      <c r="H27" s="176"/>
      <c r="I27" s="176"/>
      <c r="J27" s="176"/>
      <c r="K27" s="176"/>
      <c r="L27" s="176"/>
      <c r="M27" s="176"/>
      <c r="N27" s="176"/>
      <c r="O27" s="177"/>
    </row>
    <row r="28" spans="1:15" ht="13.35" customHeight="1" thickBot="1">
      <c r="A28" s="222"/>
      <c r="B28" s="222"/>
      <c r="C28" s="222"/>
      <c r="D28" s="222"/>
      <c r="E28" s="222"/>
      <c r="F28" s="222"/>
      <c r="G28" s="222"/>
      <c r="H28" s="222"/>
      <c r="I28" s="222"/>
      <c r="J28" s="222"/>
      <c r="K28" s="222"/>
      <c r="L28" s="222"/>
      <c r="M28" s="222"/>
      <c r="N28" s="222"/>
      <c r="O28" s="222"/>
    </row>
    <row r="29" spans="1:15" ht="36" customHeight="1">
      <c r="A29" s="178" t="s">
        <v>107</v>
      </c>
      <c r="B29" s="179"/>
      <c r="C29" s="176" t="s">
        <v>161</v>
      </c>
      <c r="D29" s="176"/>
      <c r="E29" s="176"/>
      <c r="F29" s="176"/>
      <c r="G29" s="176"/>
      <c r="H29" s="176"/>
      <c r="I29" s="176"/>
      <c r="J29" s="176"/>
      <c r="K29" s="176"/>
      <c r="L29" s="176"/>
      <c r="M29" s="176"/>
      <c r="N29" s="176"/>
      <c r="O29" s="177"/>
    </row>
    <row r="30" spans="1:15" ht="26.4" customHeight="1">
      <c r="A30" s="223" t="s">
        <v>47</v>
      </c>
      <c r="B30" s="224"/>
      <c r="C30" s="185" t="s">
        <v>159</v>
      </c>
      <c r="D30" s="186"/>
      <c r="E30" s="186"/>
      <c r="F30" s="186"/>
      <c r="G30" s="186"/>
      <c r="H30" s="186"/>
      <c r="I30" s="186"/>
      <c r="J30" s="186"/>
      <c r="K30" s="186"/>
      <c r="L30" s="186"/>
      <c r="M30" s="186"/>
      <c r="N30" s="186"/>
      <c r="O30" s="187"/>
    </row>
    <row r="31" spans="1:15" ht="36" customHeight="1">
      <c r="A31" s="204" t="s">
        <v>47</v>
      </c>
      <c r="B31" s="205"/>
      <c r="C31" s="220" t="s">
        <v>157</v>
      </c>
      <c r="D31" s="211"/>
      <c r="E31" s="211"/>
      <c r="F31" s="211"/>
      <c r="G31" s="211"/>
      <c r="H31" s="211"/>
      <c r="I31" s="211"/>
      <c r="J31" s="211"/>
      <c r="K31" s="211"/>
      <c r="L31" s="211"/>
      <c r="M31" s="211"/>
      <c r="N31" s="211"/>
      <c r="O31" s="212"/>
    </row>
    <row r="32" spans="1:15" ht="19.649999999999999" customHeight="1">
      <c r="A32" s="188"/>
      <c r="B32" s="189"/>
      <c r="C32" s="190" t="s">
        <v>102</v>
      </c>
      <c r="D32" s="190"/>
      <c r="E32" s="190"/>
      <c r="F32" s="190"/>
      <c r="G32" s="190"/>
      <c r="H32" s="190"/>
      <c r="I32" s="191"/>
      <c r="J32" s="191"/>
      <c r="K32" s="191"/>
      <c r="L32" s="191"/>
      <c r="M32" s="191"/>
      <c r="N32" s="191"/>
      <c r="O32" s="71"/>
    </row>
    <row r="33" spans="1:15" ht="7.65" customHeight="1">
      <c r="A33" s="171"/>
      <c r="B33" s="172"/>
      <c r="C33" s="173"/>
      <c r="D33" s="173"/>
      <c r="E33" s="173"/>
      <c r="F33" s="173"/>
      <c r="G33" s="174"/>
      <c r="H33" s="174"/>
      <c r="I33" s="174"/>
      <c r="J33" s="174"/>
      <c r="K33" s="174"/>
      <c r="L33" s="174"/>
      <c r="M33" s="174"/>
      <c r="N33" s="174"/>
      <c r="O33" s="175"/>
    </row>
    <row r="34" spans="1:15" ht="10.35" customHeight="1" thickBot="1">
      <c r="A34" s="221"/>
      <c r="B34" s="221"/>
      <c r="C34" s="221"/>
      <c r="D34" s="221"/>
      <c r="E34" s="221"/>
      <c r="F34" s="221"/>
      <c r="G34" s="221"/>
      <c r="H34" s="221"/>
      <c r="I34" s="221"/>
      <c r="J34" s="221"/>
      <c r="K34" s="221"/>
      <c r="L34" s="221"/>
      <c r="M34" s="221"/>
      <c r="N34" s="221"/>
      <c r="O34" s="221"/>
    </row>
    <row r="35" spans="1:15" ht="36" customHeight="1">
      <c r="A35" s="202" t="s">
        <v>108</v>
      </c>
      <c r="B35" s="203"/>
      <c r="C35" s="66"/>
      <c r="D35" s="200" t="s">
        <v>160</v>
      </c>
      <c r="E35" s="200"/>
      <c r="F35" s="200"/>
      <c r="G35" s="200"/>
      <c r="H35" s="200"/>
      <c r="I35" s="200"/>
      <c r="J35" s="200"/>
      <c r="K35" s="200"/>
      <c r="L35" s="200"/>
      <c r="M35" s="200"/>
      <c r="N35" s="200"/>
      <c r="O35" s="201"/>
    </row>
    <row r="36" spans="1:15">
      <c r="A36" s="13"/>
      <c r="B36" s="197"/>
      <c r="C36" s="197"/>
      <c r="D36" s="197"/>
      <c r="E36" s="197"/>
      <c r="F36" s="197"/>
      <c r="G36" s="197"/>
      <c r="H36" s="197"/>
      <c r="I36" s="197"/>
      <c r="J36" s="197"/>
      <c r="K36" s="197"/>
      <c r="L36" s="197"/>
      <c r="M36" s="197"/>
      <c r="N36" s="197"/>
      <c r="O36" s="13"/>
    </row>
    <row r="37" spans="1:15">
      <c r="A37" s="13"/>
      <c r="B37" s="13"/>
      <c r="C37" s="13"/>
      <c r="D37" s="13"/>
      <c r="E37" s="13"/>
      <c r="F37" s="13"/>
      <c r="G37" s="13"/>
      <c r="H37" s="13"/>
      <c r="I37" s="13"/>
      <c r="J37" s="13"/>
      <c r="K37" s="13"/>
      <c r="L37" s="13"/>
      <c r="M37" s="13"/>
      <c r="N37" s="13"/>
      <c r="O37" s="13"/>
    </row>
    <row r="38" spans="1:15">
      <c r="A38" s="13"/>
      <c r="B38" s="13"/>
      <c r="C38" s="13"/>
      <c r="D38" s="13"/>
      <c r="E38" s="13"/>
      <c r="F38" s="13"/>
      <c r="G38" s="13"/>
      <c r="H38" s="13"/>
      <c r="I38" s="13"/>
      <c r="J38" s="13"/>
      <c r="K38" s="13"/>
      <c r="L38" s="13"/>
      <c r="M38" s="13"/>
      <c r="N38" s="13"/>
      <c r="O38" s="13"/>
    </row>
    <row r="39" spans="1:15">
      <c r="A39" s="13"/>
      <c r="B39" s="13"/>
      <c r="C39" s="13"/>
      <c r="D39" s="13"/>
      <c r="E39" s="13"/>
      <c r="F39" s="13"/>
      <c r="G39" s="13"/>
      <c r="H39" s="13"/>
      <c r="I39" s="13"/>
      <c r="J39" s="13"/>
      <c r="K39" s="13"/>
      <c r="L39" s="13"/>
      <c r="M39" s="13"/>
      <c r="N39" s="13"/>
      <c r="O39" s="13"/>
    </row>
    <row r="40" spans="1:15">
      <c r="A40" s="13"/>
      <c r="B40" s="13"/>
      <c r="C40" s="13"/>
      <c r="D40" s="13"/>
      <c r="E40" s="13"/>
      <c r="F40" s="13"/>
      <c r="G40" s="13"/>
      <c r="H40" s="13"/>
      <c r="I40" s="13"/>
      <c r="J40" s="13"/>
      <c r="K40" s="13"/>
      <c r="L40" s="13"/>
      <c r="M40" s="13"/>
      <c r="N40" s="13"/>
      <c r="O40" s="13"/>
    </row>
    <row r="41" spans="1:15">
      <c r="A41" s="13"/>
      <c r="B41" s="13"/>
      <c r="C41" s="13"/>
      <c r="D41" s="13"/>
      <c r="E41" s="13"/>
      <c r="F41" s="13"/>
      <c r="G41" s="13"/>
      <c r="H41" s="13"/>
      <c r="I41" s="13"/>
      <c r="J41" s="13"/>
      <c r="K41" s="13"/>
      <c r="L41" s="13"/>
      <c r="M41" s="13"/>
      <c r="N41" s="13"/>
      <c r="O41" s="13"/>
    </row>
    <row r="42" spans="1:15">
      <c r="A42" s="13"/>
      <c r="B42" s="13"/>
      <c r="C42" s="13"/>
      <c r="D42" s="13"/>
      <c r="E42" s="13"/>
      <c r="F42" s="13"/>
      <c r="G42" s="13"/>
      <c r="H42" s="13"/>
      <c r="I42" s="13"/>
      <c r="J42" s="13"/>
      <c r="K42" s="13"/>
      <c r="L42" s="13"/>
      <c r="M42" s="13"/>
      <c r="N42" s="13"/>
      <c r="O42" s="13"/>
    </row>
    <row r="43" spans="1:15">
      <c r="A43" s="13"/>
      <c r="B43" s="13"/>
      <c r="C43" s="13"/>
      <c r="D43" s="13"/>
      <c r="E43" s="13"/>
      <c r="F43" s="13"/>
      <c r="G43" s="13"/>
      <c r="H43" s="13"/>
      <c r="I43" s="13"/>
      <c r="J43" s="13"/>
      <c r="K43" s="13"/>
      <c r="L43" s="13"/>
      <c r="M43" s="13"/>
      <c r="N43" s="13"/>
      <c r="O43" s="13"/>
    </row>
    <row r="44" spans="1:15">
      <c r="A44" s="13"/>
      <c r="B44" s="13"/>
      <c r="C44" s="13"/>
      <c r="D44" s="13"/>
      <c r="E44" s="13"/>
      <c r="F44" s="13"/>
      <c r="G44" s="13"/>
      <c r="H44" s="13"/>
      <c r="I44" s="13"/>
      <c r="J44" s="13"/>
      <c r="K44" s="13"/>
      <c r="L44" s="13"/>
      <c r="M44" s="13"/>
      <c r="N44" s="13"/>
      <c r="O44" s="13"/>
    </row>
    <row r="45" spans="1:15">
      <c r="A45" s="13"/>
      <c r="B45" s="13"/>
      <c r="C45" s="13"/>
      <c r="D45" s="13"/>
      <c r="E45" s="13"/>
      <c r="F45" s="13"/>
      <c r="G45" s="13"/>
      <c r="H45" s="13"/>
      <c r="I45" s="13"/>
      <c r="J45" s="13"/>
      <c r="K45" s="13"/>
      <c r="L45" s="13"/>
      <c r="M45" s="13"/>
      <c r="N45" s="13"/>
      <c r="O45" s="13"/>
    </row>
    <row r="46" spans="1:15">
      <c r="A46" s="13"/>
      <c r="B46" s="13"/>
      <c r="C46" s="13"/>
      <c r="D46" s="13"/>
      <c r="E46" s="13"/>
      <c r="F46" s="13"/>
      <c r="G46" s="13"/>
      <c r="H46" s="13"/>
      <c r="I46" s="13"/>
      <c r="J46" s="13"/>
      <c r="K46" s="13"/>
      <c r="L46" s="13"/>
      <c r="M46" s="13"/>
      <c r="N46" s="13"/>
      <c r="O46" s="13"/>
    </row>
    <row r="47" spans="1:15">
      <c r="A47" s="13"/>
      <c r="B47" s="13"/>
      <c r="C47" s="13"/>
      <c r="D47" s="13"/>
      <c r="E47" s="13"/>
      <c r="F47" s="13"/>
      <c r="G47" s="13"/>
      <c r="H47" s="13"/>
      <c r="I47" s="13"/>
      <c r="J47" s="13"/>
      <c r="K47" s="13"/>
      <c r="L47" s="13"/>
      <c r="M47" s="13"/>
      <c r="N47" s="13"/>
      <c r="O47" s="13"/>
    </row>
    <row r="48" spans="1:15">
      <c r="A48" s="13"/>
      <c r="B48" s="13"/>
      <c r="C48" s="13"/>
      <c r="D48" s="13"/>
      <c r="E48" s="13"/>
      <c r="F48" s="13"/>
      <c r="G48" s="13"/>
      <c r="H48" s="13"/>
      <c r="I48" s="13"/>
      <c r="J48" s="13"/>
      <c r="K48" s="13"/>
      <c r="L48" s="13"/>
      <c r="M48" s="13"/>
      <c r="N48" s="13"/>
      <c r="O48" s="13"/>
    </row>
    <row r="49" spans="1:15">
      <c r="A49" s="13"/>
      <c r="B49" s="13"/>
      <c r="C49" s="13"/>
      <c r="D49" s="13"/>
      <c r="E49" s="13"/>
      <c r="F49" s="13"/>
      <c r="G49" s="13"/>
      <c r="H49" s="13"/>
      <c r="I49" s="13"/>
      <c r="J49" s="13"/>
      <c r="K49" s="13"/>
      <c r="L49" s="13"/>
      <c r="M49" s="13"/>
      <c r="N49" s="13"/>
      <c r="O49" s="13"/>
    </row>
    <row r="50" spans="1:15">
      <c r="A50" s="13"/>
      <c r="B50" s="13"/>
      <c r="C50" s="13"/>
      <c r="D50" s="13"/>
      <c r="E50" s="13"/>
      <c r="F50" s="13"/>
      <c r="G50" s="13"/>
      <c r="H50" s="13"/>
      <c r="I50" s="13"/>
      <c r="J50" s="13"/>
      <c r="K50" s="13"/>
      <c r="L50" s="13"/>
      <c r="M50" s="13"/>
      <c r="N50" s="13"/>
      <c r="O50" s="13"/>
    </row>
    <row r="51" spans="1:15">
      <c r="A51" s="13"/>
      <c r="B51" s="13"/>
      <c r="C51" s="13"/>
      <c r="D51" s="13"/>
      <c r="E51" s="13"/>
      <c r="F51" s="13"/>
      <c r="G51" s="13"/>
      <c r="H51" s="13"/>
      <c r="I51" s="13"/>
      <c r="J51" s="13"/>
      <c r="K51" s="13"/>
      <c r="L51" s="13"/>
      <c r="M51" s="13"/>
      <c r="N51" s="13"/>
      <c r="O51" s="13"/>
    </row>
    <row r="52" spans="1:15">
      <c r="A52" s="13"/>
      <c r="B52" s="13"/>
      <c r="C52" s="13"/>
      <c r="D52" s="13"/>
      <c r="E52" s="13"/>
      <c r="F52" s="13"/>
      <c r="G52" s="13"/>
      <c r="H52" s="13"/>
      <c r="I52" s="13"/>
      <c r="J52" s="13"/>
      <c r="K52" s="13"/>
      <c r="L52" s="13"/>
      <c r="M52" s="13"/>
      <c r="N52" s="13"/>
      <c r="O52" s="13"/>
    </row>
    <row r="53" spans="1:15">
      <c r="A53" s="13"/>
      <c r="B53" s="13"/>
      <c r="C53" s="13"/>
      <c r="D53" s="13"/>
      <c r="E53" s="13"/>
      <c r="F53" s="13"/>
      <c r="G53" s="13"/>
      <c r="H53" s="13"/>
      <c r="I53" s="13"/>
      <c r="J53" s="13"/>
      <c r="K53" s="13"/>
      <c r="L53" s="13"/>
      <c r="M53" s="13"/>
      <c r="N53" s="13"/>
      <c r="O53" s="13"/>
    </row>
    <row r="54" spans="1:15">
      <c r="A54" s="13"/>
      <c r="B54" s="13"/>
      <c r="C54" s="13"/>
      <c r="D54" s="13"/>
      <c r="E54" s="13"/>
      <c r="F54" s="13"/>
      <c r="G54" s="13"/>
      <c r="H54" s="13"/>
      <c r="I54" s="13"/>
      <c r="J54" s="13"/>
      <c r="K54" s="13"/>
      <c r="L54" s="13"/>
      <c r="M54" s="13"/>
      <c r="N54" s="13"/>
      <c r="O54" s="13"/>
    </row>
    <row r="55" spans="1:15">
      <c r="A55" s="13"/>
      <c r="B55" s="13"/>
      <c r="C55" s="13"/>
      <c r="D55" s="13"/>
      <c r="E55" s="13"/>
      <c r="F55" s="13"/>
      <c r="G55" s="13"/>
      <c r="H55" s="13"/>
      <c r="I55" s="13"/>
      <c r="J55" s="13"/>
      <c r="K55" s="13"/>
      <c r="L55" s="13"/>
      <c r="M55" s="13"/>
      <c r="N55" s="13"/>
      <c r="O55" s="13"/>
    </row>
    <row r="56" spans="1:15">
      <c r="A56" s="13"/>
      <c r="B56" s="13"/>
      <c r="C56" s="13"/>
      <c r="D56" s="13"/>
      <c r="E56" s="13"/>
      <c r="F56" s="13"/>
      <c r="G56" s="13"/>
      <c r="H56" s="13"/>
      <c r="I56" s="13"/>
      <c r="J56" s="13"/>
      <c r="K56" s="13"/>
      <c r="L56" s="13"/>
      <c r="M56" s="13"/>
      <c r="N56" s="13"/>
      <c r="O56" s="13"/>
    </row>
    <row r="57" spans="1:15">
      <c r="A57" s="13"/>
      <c r="B57" s="13"/>
      <c r="C57" s="13"/>
      <c r="D57" s="13"/>
      <c r="E57" s="13"/>
      <c r="F57" s="13"/>
      <c r="G57" s="13"/>
      <c r="H57" s="13"/>
      <c r="I57" s="13"/>
      <c r="J57" s="13"/>
      <c r="K57" s="13"/>
      <c r="L57" s="13"/>
      <c r="M57" s="13"/>
      <c r="N57" s="13"/>
      <c r="O57" s="13"/>
    </row>
    <row r="58" spans="1:15">
      <c r="A58" s="13"/>
      <c r="B58" s="13"/>
      <c r="C58" s="13"/>
      <c r="D58" s="13"/>
      <c r="E58" s="13"/>
      <c r="F58" s="13"/>
      <c r="G58" s="13"/>
      <c r="H58" s="13"/>
      <c r="I58" s="13"/>
      <c r="J58" s="13"/>
      <c r="K58" s="13"/>
      <c r="L58" s="13"/>
      <c r="M58" s="13"/>
      <c r="N58" s="13"/>
      <c r="O58" s="13"/>
    </row>
    <row r="59" spans="1:15">
      <c r="A59" s="13"/>
      <c r="B59" s="13"/>
      <c r="C59" s="13"/>
      <c r="D59" s="13"/>
      <c r="E59" s="13"/>
      <c r="F59" s="13"/>
      <c r="G59" s="13"/>
      <c r="H59" s="13"/>
      <c r="I59" s="13"/>
      <c r="J59" s="13"/>
      <c r="K59" s="13"/>
      <c r="L59" s="13"/>
      <c r="M59" s="13"/>
      <c r="N59" s="13"/>
      <c r="O59" s="13"/>
    </row>
    <row r="60" spans="1:15">
      <c r="A60" s="13"/>
      <c r="B60" s="13"/>
      <c r="C60" s="13"/>
      <c r="D60" s="13"/>
      <c r="E60" s="13"/>
      <c r="F60" s="13"/>
      <c r="G60" s="13"/>
      <c r="H60" s="13"/>
      <c r="I60" s="13"/>
      <c r="J60" s="13"/>
      <c r="K60" s="13"/>
      <c r="L60" s="13"/>
      <c r="M60" s="13"/>
      <c r="N60" s="13"/>
      <c r="O60" s="13"/>
    </row>
    <row r="61" spans="1:15">
      <c r="A61" s="13"/>
      <c r="B61" s="13"/>
      <c r="C61" s="13"/>
      <c r="D61" s="13"/>
      <c r="E61" s="13"/>
      <c r="F61" s="13"/>
      <c r="G61" s="13"/>
      <c r="H61" s="13"/>
      <c r="I61" s="13"/>
      <c r="J61" s="13"/>
      <c r="K61" s="13"/>
      <c r="L61" s="13"/>
      <c r="M61" s="13"/>
      <c r="N61" s="13"/>
      <c r="O61" s="13"/>
    </row>
    <row r="62" spans="1:15">
      <c r="A62" s="13"/>
      <c r="B62" s="13"/>
      <c r="C62" s="13"/>
      <c r="D62" s="13"/>
      <c r="E62" s="13"/>
      <c r="F62" s="13"/>
      <c r="G62" s="13"/>
      <c r="H62" s="13"/>
      <c r="I62" s="13"/>
      <c r="J62" s="13"/>
      <c r="K62" s="13"/>
      <c r="L62" s="13"/>
      <c r="M62" s="13"/>
      <c r="N62" s="13"/>
      <c r="O62" s="13"/>
    </row>
    <row r="63" spans="1:15">
      <c r="A63" s="13"/>
      <c r="B63" s="13"/>
      <c r="C63" s="13"/>
      <c r="D63" s="13"/>
      <c r="E63" s="13"/>
      <c r="F63" s="13"/>
      <c r="G63" s="13"/>
      <c r="H63" s="13"/>
      <c r="I63" s="13"/>
      <c r="J63" s="13"/>
      <c r="K63" s="13"/>
      <c r="L63" s="13"/>
      <c r="M63" s="13"/>
      <c r="N63" s="13"/>
      <c r="O63" s="13"/>
    </row>
    <row r="64" spans="1:15">
      <c r="A64" s="13"/>
      <c r="B64" s="13"/>
      <c r="C64" s="13"/>
      <c r="D64" s="13"/>
      <c r="E64" s="13"/>
      <c r="F64" s="13"/>
      <c r="G64" s="13"/>
      <c r="H64" s="13"/>
      <c r="I64" s="13"/>
      <c r="J64" s="13"/>
      <c r="K64" s="13"/>
      <c r="L64" s="13"/>
      <c r="M64" s="13"/>
      <c r="N64" s="13"/>
      <c r="O64" s="13"/>
    </row>
    <row r="65" spans="1:15">
      <c r="A65" s="13"/>
      <c r="B65" s="13"/>
      <c r="C65" s="13"/>
      <c r="D65" s="13"/>
      <c r="E65" s="13"/>
      <c r="F65" s="13"/>
      <c r="G65" s="13"/>
      <c r="H65" s="13"/>
      <c r="I65" s="13"/>
      <c r="J65" s="13"/>
      <c r="K65" s="13"/>
      <c r="L65" s="13"/>
      <c r="M65" s="13"/>
      <c r="N65" s="13"/>
      <c r="O65" s="13"/>
    </row>
    <row r="66" spans="1:15">
      <c r="A66" s="13"/>
      <c r="B66" s="13"/>
      <c r="C66" s="13"/>
      <c r="D66" s="13"/>
      <c r="E66" s="13"/>
      <c r="F66" s="13"/>
      <c r="G66" s="13"/>
      <c r="H66" s="13"/>
      <c r="I66" s="13"/>
      <c r="J66" s="13"/>
      <c r="K66" s="13"/>
      <c r="L66" s="13"/>
      <c r="M66" s="13"/>
      <c r="N66" s="13"/>
      <c r="O66" s="13"/>
    </row>
    <row r="67" spans="1:15">
      <c r="A67" s="13"/>
      <c r="B67" s="13"/>
      <c r="C67" s="13"/>
      <c r="D67" s="13"/>
      <c r="E67" s="13"/>
      <c r="F67" s="13"/>
      <c r="G67" s="13"/>
      <c r="H67" s="13"/>
      <c r="I67" s="13"/>
      <c r="J67" s="13"/>
      <c r="K67" s="13"/>
      <c r="L67" s="13"/>
      <c r="M67" s="13"/>
      <c r="N67" s="13"/>
      <c r="O67" s="13"/>
    </row>
    <row r="68" spans="1:15">
      <c r="A68" s="13"/>
      <c r="B68" s="13"/>
      <c r="C68" s="13"/>
      <c r="D68" s="13"/>
      <c r="E68" s="13"/>
      <c r="F68" s="13"/>
      <c r="G68" s="13"/>
      <c r="H68" s="13"/>
      <c r="I68" s="13"/>
      <c r="J68" s="13"/>
      <c r="K68" s="13"/>
      <c r="L68" s="13"/>
      <c r="M68" s="13"/>
      <c r="N68" s="13"/>
      <c r="O68" s="13"/>
    </row>
    <row r="69" spans="1:15">
      <c r="A69" s="13"/>
      <c r="B69" s="13"/>
      <c r="C69" s="13"/>
      <c r="D69" s="13"/>
      <c r="E69" s="13"/>
      <c r="F69" s="13"/>
      <c r="G69" s="13"/>
      <c r="H69" s="13"/>
      <c r="I69" s="13"/>
      <c r="J69" s="13"/>
      <c r="K69" s="13"/>
      <c r="L69" s="13"/>
      <c r="M69" s="13"/>
      <c r="N69" s="13"/>
      <c r="O69" s="13"/>
    </row>
    <row r="70" spans="1:15">
      <c r="A70" s="13"/>
      <c r="B70" s="13"/>
      <c r="C70" s="13"/>
      <c r="D70" s="13"/>
      <c r="E70" s="13"/>
      <c r="F70" s="13"/>
      <c r="G70" s="13"/>
      <c r="H70" s="13"/>
      <c r="I70" s="13"/>
      <c r="J70" s="13"/>
      <c r="K70" s="13"/>
      <c r="L70" s="13"/>
      <c r="M70" s="13"/>
      <c r="N70" s="13"/>
      <c r="O70" s="13"/>
    </row>
    <row r="71" spans="1:15">
      <c r="A71" s="13"/>
      <c r="B71" s="13"/>
      <c r="C71" s="13"/>
      <c r="D71" s="13"/>
      <c r="E71" s="13"/>
      <c r="F71" s="13"/>
      <c r="G71" s="13"/>
      <c r="H71" s="13"/>
      <c r="I71" s="13"/>
      <c r="J71" s="13"/>
      <c r="K71" s="13"/>
      <c r="L71" s="13"/>
      <c r="M71" s="13"/>
      <c r="N71" s="13"/>
      <c r="O71" s="13"/>
    </row>
    <row r="72" spans="1:15">
      <c r="A72" s="13"/>
      <c r="B72" s="13"/>
      <c r="C72" s="13"/>
      <c r="D72" s="13"/>
      <c r="E72" s="13"/>
      <c r="F72" s="13"/>
      <c r="G72" s="13"/>
      <c r="H72" s="13"/>
      <c r="I72" s="13"/>
      <c r="J72" s="13"/>
      <c r="K72" s="13"/>
      <c r="L72" s="13"/>
      <c r="M72" s="13"/>
      <c r="N72" s="13"/>
      <c r="O72" s="13"/>
    </row>
    <row r="73" spans="1:15">
      <c r="A73" s="13"/>
      <c r="B73" s="13"/>
      <c r="C73" s="13"/>
      <c r="D73" s="13"/>
      <c r="E73" s="13"/>
      <c r="F73" s="13"/>
      <c r="G73" s="13"/>
      <c r="H73" s="13"/>
      <c r="I73" s="13"/>
      <c r="J73" s="13"/>
      <c r="K73" s="13"/>
      <c r="L73" s="13"/>
      <c r="M73" s="13"/>
      <c r="N73" s="13"/>
      <c r="O73" s="13"/>
    </row>
    <row r="74" spans="1:15">
      <c r="A74" s="13"/>
      <c r="B74" s="13"/>
      <c r="C74" s="13"/>
      <c r="D74" s="13"/>
      <c r="E74" s="13"/>
      <c r="F74" s="13"/>
      <c r="G74" s="13"/>
      <c r="H74" s="13"/>
      <c r="I74" s="13"/>
      <c r="J74" s="13"/>
      <c r="K74" s="13"/>
      <c r="L74" s="13"/>
      <c r="M74" s="13"/>
      <c r="N74" s="13"/>
      <c r="O74" s="13"/>
    </row>
    <row r="75" spans="1:15">
      <c r="A75" s="13"/>
      <c r="B75" s="13"/>
      <c r="C75" s="13"/>
      <c r="D75" s="13"/>
      <c r="E75" s="13"/>
      <c r="F75" s="13"/>
      <c r="G75" s="13"/>
      <c r="H75" s="13"/>
      <c r="I75" s="13"/>
      <c r="J75" s="13"/>
      <c r="K75" s="13"/>
      <c r="L75" s="13"/>
      <c r="M75" s="13"/>
      <c r="N75" s="13"/>
      <c r="O75" s="13"/>
    </row>
    <row r="76" spans="1:15">
      <c r="A76" s="13"/>
      <c r="B76" s="13"/>
      <c r="C76" s="13"/>
      <c r="D76" s="13"/>
      <c r="E76" s="13"/>
      <c r="F76" s="13"/>
      <c r="G76" s="13"/>
      <c r="H76" s="13"/>
      <c r="I76" s="13"/>
      <c r="J76" s="13"/>
      <c r="K76" s="13"/>
      <c r="L76" s="13"/>
      <c r="M76" s="13"/>
      <c r="N76" s="13"/>
      <c r="O76" s="13"/>
    </row>
    <row r="77" spans="1:15">
      <c r="A77" s="13"/>
      <c r="B77" s="13"/>
      <c r="C77" s="13"/>
      <c r="D77" s="13"/>
      <c r="E77" s="13"/>
      <c r="F77" s="13"/>
      <c r="G77" s="13"/>
      <c r="H77" s="13"/>
      <c r="I77" s="13"/>
      <c r="J77" s="13"/>
      <c r="K77" s="13"/>
      <c r="L77" s="13"/>
      <c r="M77" s="13"/>
      <c r="N77" s="13"/>
      <c r="O77" s="13"/>
    </row>
    <row r="78" spans="1:15">
      <c r="A78" s="13"/>
      <c r="B78" s="13"/>
      <c r="C78" s="13"/>
      <c r="D78" s="13"/>
      <c r="E78" s="13"/>
      <c r="F78" s="13"/>
      <c r="G78" s="13"/>
      <c r="H78" s="13"/>
      <c r="I78" s="13"/>
      <c r="J78" s="13"/>
      <c r="K78" s="13"/>
      <c r="L78" s="13"/>
      <c r="M78" s="13"/>
      <c r="N78" s="13"/>
      <c r="O78" s="13"/>
    </row>
    <row r="79" spans="1:15">
      <c r="A79" s="13"/>
      <c r="B79" s="13"/>
      <c r="C79" s="13"/>
      <c r="D79" s="13"/>
      <c r="E79" s="13"/>
      <c r="F79" s="13"/>
      <c r="G79" s="13"/>
      <c r="H79" s="13"/>
      <c r="I79" s="13"/>
      <c r="J79" s="13"/>
      <c r="K79" s="13"/>
      <c r="L79" s="13"/>
      <c r="M79" s="13"/>
      <c r="N79" s="13"/>
      <c r="O79" s="13"/>
    </row>
    <row r="80" spans="1:15">
      <c r="A80" s="13"/>
      <c r="B80" s="13"/>
      <c r="C80" s="13"/>
      <c r="D80" s="13"/>
      <c r="E80" s="13"/>
      <c r="F80" s="13"/>
      <c r="G80" s="13"/>
      <c r="H80" s="13"/>
      <c r="I80" s="13"/>
      <c r="J80" s="13"/>
      <c r="K80" s="13"/>
      <c r="L80" s="13"/>
      <c r="M80" s="13"/>
      <c r="N80" s="13"/>
      <c r="O80" s="13"/>
    </row>
    <row r="81" spans="1:15">
      <c r="A81" s="13"/>
      <c r="B81" s="13"/>
      <c r="C81" s="13"/>
      <c r="D81" s="13"/>
      <c r="E81" s="13"/>
      <c r="F81" s="13"/>
      <c r="G81" s="13"/>
      <c r="H81" s="13"/>
      <c r="I81" s="13"/>
      <c r="J81" s="13"/>
      <c r="K81" s="13"/>
      <c r="L81" s="13"/>
      <c r="M81" s="13"/>
      <c r="N81" s="13"/>
      <c r="O81" s="13"/>
    </row>
    <row r="82" spans="1:15">
      <c r="A82" s="13"/>
      <c r="B82" s="13"/>
      <c r="C82" s="13"/>
      <c r="D82" s="13"/>
      <c r="E82" s="13"/>
      <c r="F82" s="13"/>
      <c r="G82" s="13"/>
      <c r="H82" s="13"/>
      <c r="I82" s="13"/>
      <c r="J82" s="13"/>
      <c r="K82" s="13"/>
      <c r="L82" s="13"/>
      <c r="M82" s="13"/>
      <c r="N82" s="13"/>
      <c r="O82" s="13"/>
    </row>
    <row r="83" spans="1:15">
      <c r="A83" s="13"/>
      <c r="B83" s="13"/>
      <c r="C83" s="13"/>
      <c r="D83" s="13"/>
      <c r="E83" s="13"/>
      <c r="F83" s="13"/>
      <c r="G83" s="13"/>
      <c r="H83" s="13"/>
      <c r="I83" s="13"/>
      <c r="J83" s="13"/>
      <c r="K83" s="13"/>
      <c r="L83" s="13"/>
      <c r="M83" s="13"/>
      <c r="N83" s="13"/>
      <c r="O83" s="13"/>
    </row>
    <row r="84" spans="1:15">
      <c r="A84" s="13"/>
      <c r="B84" s="13"/>
      <c r="C84" s="13"/>
      <c r="D84" s="13"/>
      <c r="E84" s="13"/>
      <c r="F84" s="13"/>
      <c r="G84" s="13"/>
      <c r="H84" s="13"/>
      <c r="I84" s="13"/>
      <c r="J84" s="13"/>
      <c r="K84" s="13"/>
      <c r="L84" s="13"/>
      <c r="M84" s="13"/>
      <c r="N84" s="13"/>
      <c r="O84" s="13"/>
    </row>
    <row r="85" spans="1:15">
      <c r="A85" s="13"/>
      <c r="B85" s="13"/>
      <c r="C85" s="13"/>
      <c r="D85" s="13"/>
      <c r="E85" s="13"/>
      <c r="F85" s="13"/>
      <c r="G85" s="13"/>
      <c r="H85" s="13"/>
      <c r="I85" s="13"/>
      <c r="J85" s="13"/>
      <c r="K85" s="13"/>
      <c r="L85" s="13"/>
      <c r="M85" s="13"/>
      <c r="N85" s="13"/>
      <c r="O85" s="13"/>
    </row>
    <row r="86" spans="1:15">
      <c r="A86" s="13"/>
      <c r="B86" s="13"/>
      <c r="C86" s="13"/>
      <c r="D86" s="13"/>
      <c r="E86" s="13"/>
      <c r="F86" s="13"/>
      <c r="G86" s="13"/>
      <c r="H86" s="13"/>
      <c r="I86" s="13"/>
      <c r="J86" s="13"/>
      <c r="K86" s="13"/>
      <c r="L86" s="13"/>
      <c r="M86" s="13"/>
      <c r="N86" s="13"/>
      <c r="O86" s="13"/>
    </row>
    <row r="87" spans="1:15">
      <c r="A87" s="13"/>
      <c r="B87" s="13"/>
      <c r="C87" s="13"/>
      <c r="D87" s="13"/>
      <c r="E87" s="13"/>
      <c r="F87" s="13"/>
      <c r="G87" s="13"/>
      <c r="H87" s="13"/>
      <c r="I87" s="13"/>
      <c r="J87" s="13"/>
      <c r="K87" s="13"/>
      <c r="L87" s="13"/>
      <c r="M87" s="13"/>
      <c r="N87" s="13"/>
      <c r="O87" s="13"/>
    </row>
    <row r="88" spans="1:15">
      <c r="A88" s="13"/>
      <c r="B88" s="13"/>
      <c r="C88" s="13"/>
      <c r="D88" s="13"/>
      <c r="E88" s="13"/>
      <c r="F88" s="13"/>
      <c r="G88" s="13"/>
      <c r="H88" s="13"/>
      <c r="I88" s="13"/>
      <c r="J88" s="13"/>
      <c r="K88" s="13"/>
      <c r="L88" s="13"/>
      <c r="M88" s="13"/>
      <c r="N88" s="13"/>
      <c r="O88" s="13"/>
    </row>
    <row r="89" spans="1:15">
      <c r="A89" s="13"/>
      <c r="B89" s="13"/>
      <c r="C89" s="13"/>
      <c r="D89" s="13"/>
      <c r="E89" s="13"/>
      <c r="F89" s="13"/>
      <c r="G89" s="13"/>
      <c r="H89" s="13"/>
      <c r="I89" s="13"/>
      <c r="J89" s="13"/>
      <c r="K89" s="13"/>
      <c r="L89" s="13"/>
      <c r="M89" s="13"/>
      <c r="N89" s="13"/>
      <c r="O89" s="13"/>
    </row>
    <row r="90" spans="1:15">
      <c r="A90" s="13"/>
      <c r="B90" s="13"/>
      <c r="C90" s="13"/>
      <c r="D90" s="13"/>
      <c r="E90" s="13"/>
      <c r="F90" s="13"/>
      <c r="G90" s="13"/>
      <c r="H90" s="13"/>
      <c r="I90" s="13"/>
      <c r="J90" s="13"/>
      <c r="K90" s="13"/>
      <c r="L90" s="13"/>
      <c r="M90" s="13"/>
      <c r="N90" s="13"/>
      <c r="O90" s="13"/>
    </row>
    <row r="91" spans="1:15">
      <c r="A91" s="13"/>
      <c r="B91" s="13"/>
      <c r="C91" s="13"/>
      <c r="D91" s="13"/>
      <c r="E91" s="13"/>
      <c r="F91" s="13"/>
      <c r="G91" s="13"/>
      <c r="H91" s="13"/>
      <c r="I91" s="13"/>
      <c r="J91" s="13"/>
      <c r="K91" s="13"/>
      <c r="L91" s="13"/>
      <c r="M91" s="13"/>
      <c r="N91" s="13"/>
      <c r="O91" s="13"/>
    </row>
    <row r="92" spans="1:15">
      <c r="A92" s="13"/>
      <c r="B92" s="13"/>
      <c r="C92" s="13"/>
      <c r="D92" s="13"/>
      <c r="E92" s="13"/>
      <c r="F92" s="13"/>
      <c r="G92" s="13"/>
      <c r="H92" s="13"/>
      <c r="I92" s="13"/>
      <c r="J92" s="13"/>
      <c r="K92" s="13"/>
      <c r="L92" s="13"/>
      <c r="M92" s="13"/>
      <c r="N92" s="13"/>
      <c r="O92" s="13"/>
    </row>
    <row r="93" spans="1:15">
      <c r="A93" s="13"/>
      <c r="B93" s="13"/>
      <c r="C93" s="13"/>
      <c r="D93" s="13"/>
      <c r="E93" s="13"/>
      <c r="F93" s="13"/>
      <c r="G93" s="13"/>
      <c r="H93" s="13"/>
      <c r="I93" s="13"/>
      <c r="J93" s="13"/>
      <c r="K93" s="13"/>
      <c r="L93" s="13"/>
      <c r="M93" s="13"/>
      <c r="N93" s="13"/>
      <c r="O93" s="13"/>
    </row>
    <row r="94" spans="1:15">
      <c r="A94" s="13"/>
      <c r="B94" s="13"/>
      <c r="C94" s="13"/>
      <c r="D94" s="13"/>
      <c r="E94" s="13"/>
      <c r="F94" s="13"/>
      <c r="G94" s="13"/>
      <c r="H94" s="13"/>
      <c r="I94" s="13"/>
      <c r="J94" s="13"/>
      <c r="K94" s="13"/>
      <c r="L94" s="13"/>
      <c r="M94" s="13"/>
      <c r="N94" s="13"/>
      <c r="O94" s="13"/>
    </row>
  </sheetData>
  <sheetProtection sheet="1" formatRows="0" selectLockedCells="1"/>
  <mergeCells count="67">
    <mergeCell ref="A34:O34"/>
    <mergeCell ref="A35:B35"/>
    <mergeCell ref="D35:O35"/>
    <mergeCell ref="A28:O28"/>
    <mergeCell ref="A33:B33"/>
    <mergeCell ref="C33:F33"/>
    <mergeCell ref="G33:O33"/>
    <mergeCell ref="A30:B30"/>
    <mergeCell ref="C30:O30"/>
    <mergeCell ref="A31:B31"/>
    <mergeCell ref="C31:O31"/>
    <mergeCell ref="A32:B32"/>
    <mergeCell ref="C32:H32"/>
    <mergeCell ref="I32:N32"/>
    <mergeCell ref="A19:O19"/>
    <mergeCell ref="A27:B27"/>
    <mergeCell ref="C27:O27"/>
    <mergeCell ref="A29:B29"/>
    <mergeCell ref="C29:O29"/>
    <mergeCell ref="A20:B20"/>
    <mergeCell ref="C20:O20"/>
    <mergeCell ref="C24:H24"/>
    <mergeCell ref="I24:N24"/>
    <mergeCell ref="C25:F25"/>
    <mergeCell ref="G25:O25"/>
    <mergeCell ref="A23:B23"/>
    <mergeCell ref="A24:B24"/>
    <mergeCell ref="C21:O21"/>
    <mergeCell ref="C22:O22"/>
    <mergeCell ref="C23:O23"/>
    <mergeCell ref="B36:N36"/>
    <mergeCell ref="A1:O1"/>
    <mergeCell ref="B26:N26"/>
    <mergeCell ref="C18:O18"/>
    <mergeCell ref="A18:B18"/>
    <mergeCell ref="A25:B25"/>
    <mergeCell ref="A21:B21"/>
    <mergeCell ref="A22:B22"/>
    <mergeCell ref="A9:B9"/>
    <mergeCell ref="C9:O9"/>
    <mergeCell ref="C8:F8"/>
    <mergeCell ref="G8:J8"/>
    <mergeCell ref="K8:O8"/>
    <mergeCell ref="A17:O17"/>
    <mergeCell ref="A8:B8"/>
    <mergeCell ref="C7:O7"/>
    <mergeCell ref="A7:B7"/>
    <mergeCell ref="A5:O5"/>
    <mergeCell ref="B2:O2"/>
    <mergeCell ref="B3:O3"/>
    <mergeCell ref="B4:O4"/>
    <mergeCell ref="C6:O6"/>
    <mergeCell ref="A6:B6"/>
    <mergeCell ref="A16:B16"/>
    <mergeCell ref="C16:F16"/>
    <mergeCell ref="G16:O16"/>
    <mergeCell ref="C11:O11"/>
    <mergeCell ref="A11:B11"/>
    <mergeCell ref="A12:B12"/>
    <mergeCell ref="C12:O12"/>
    <mergeCell ref="A13:B13"/>
    <mergeCell ref="C13:O13"/>
    <mergeCell ref="A14:B14"/>
    <mergeCell ref="C14:O14"/>
    <mergeCell ref="A15:B15"/>
    <mergeCell ref="C15:H15"/>
    <mergeCell ref="I15:N15"/>
  </mergeCells>
  <hyperlinks>
    <hyperlink ref="C15:H15" r:id="rId1" display="analyseenergetique@hydroquebec.com" xr:uid="{061820AC-D1FA-4E1E-8656-B4227D9F9400}"/>
    <hyperlink ref="C24:H24" r:id="rId2" display="analyseenergetique@hydroquebec.com" xr:uid="{83D4282D-8968-406A-A456-A70E429B4A6C}"/>
    <hyperlink ref="C32:H32" r:id="rId3" display="analyseenergetique@hydroquebec.com" xr:uid="{995FAC60-3A9D-4A7A-A54C-594B977AD5E9}"/>
    <hyperlink ref="G8:J8" r:id="rId4" display="Conditions et engagements" xr:uid="{ABAFCCEB-AA5A-48B2-ACAE-848812391333}"/>
    <hyperlink ref="C8:F8" r:id="rId5" display="Guide de participation" xr:uid="{FE4F24EF-67A7-495C-826B-BEFF8845D45F}"/>
  </hyperlinks>
  <pageMargins left="0.5" right="0.5" top="1.0347222222222201" bottom="0.511811023622047" header="0.31496062992126" footer="0.31496062992126"/>
  <pageSetup fitToWidth="0" fitToHeight="0" orientation="portrait" r:id="rId6"/>
  <headerFooter>
    <oddHeader xml:space="preserve">&amp;L&amp;G&amp;R&amp;"+,Gras"&amp;12&amp;K000000Programme Solutions efficaces – Volet Analyse énergétique    &amp;"Calibri,Normal"
&amp;"+,Normal"&amp;11 &amp;"Calibri,Normal"&amp;12
</oddHeader>
    <oddFooter>&amp;L&amp;6Programme solutions efficaces (2026-05)&amp;R&amp;6&amp;P/&amp;N</oddFooter>
  </headerFooter>
  <rowBreaks count="1" manualBreakCount="1">
    <brk id="27" max="16383" man="1"/>
  </rowBreaks>
  <legacyDrawingHF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133D45-4FC9-4E12-B0D3-4C81EAD93BA9}">
  <sheetPr codeName="Feuil7">
    <tabColor theme="4" tint="0.79998168889431442"/>
  </sheetPr>
  <dimension ref="A1:R107"/>
  <sheetViews>
    <sheetView showGridLines="0" view="pageLayout" topLeftCell="A39" zoomScale="115" zoomScaleNormal="60" zoomScaleSheetLayoutView="89" zoomScalePageLayoutView="115" workbookViewId="0">
      <selection activeCell="J40" sqref="J40:Q40"/>
    </sheetView>
  </sheetViews>
  <sheetFormatPr baseColWidth="10" defaultColWidth="6.5546875" defaultRowHeight="13.8"/>
  <cols>
    <col min="1" max="1" width="2.44140625" style="1" customWidth="1"/>
    <col min="2" max="2" width="10.109375" style="1" customWidth="1"/>
    <col min="3" max="3" width="2.109375" style="1" customWidth="1"/>
    <col min="4" max="4" width="11.109375" style="1" customWidth="1"/>
    <col min="5" max="5" width="2.109375" style="1" customWidth="1"/>
    <col min="6" max="6" width="9.88671875" style="1" customWidth="1"/>
    <col min="7" max="7" width="2.109375" style="1" customWidth="1"/>
    <col min="8" max="8" width="6.44140625" style="1" customWidth="1"/>
    <col min="9" max="9" width="2.109375" style="1" customWidth="1"/>
    <col min="10" max="10" width="4.5546875" style="1" customWidth="1"/>
    <col min="11" max="11" width="2.109375" style="1" customWidth="1"/>
    <col min="12" max="12" width="10.44140625" style="1" customWidth="1"/>
    <col min="13" max="13" width="2.109375" style="1" customWidth="1"/>
    <col min="14" max="14" width="10.88671875" style="1" customWidth="1"/>
    <col min="15" max="15" width="2.109375" style="1" customWidth="1"/>
    <col min="16" max="16" width="7.5546875" style="1" customWidth="1"/>
    <col min="17" max="17" width="7.33203125" style="1" customWidth="1"/>
    <col min="18" max="18" width="1.6640625" style="1" customWidth="1"/>
    <col min="19" max="19" width="9" style="1" customWidth="1"/>
    <col min="20" max="16384" width="6.5546875" style="1"/>
  </cols>
  <sheetData>
    <row r="1" spans="1:18" ht="7.35" customHeight="1">
      <c r="A1" s="335"/>
      <c r="B1" s="335"/>
      <c r="C1" s="335"/>
      <c r="D1" s="335"/>
      <c r="E1" s="335"/>
      <c r="F1" s="335"/>
      <c r="G1" s="335"/>
      <c r="H1" s="335"/>
      <c r="I1" s="335"/>
      <c r="J1" s="335"/>
      <c r="K1" s="335"/>
      <c r="L1" s="335"/>
      <c r="M1" s="335"/>
      <c r="N1" s="335"/>
      <c r="O1" s="335"/>
      <c r="P1" s="335"/>
      <c r="Q1" s="335"/>
      <c r="R1" s="335"/>
    </row>
    <row r="2" spans="1:18" ht="12.15" customHeight="1" thickBot="1">
      <c r="A2" s="310"/>
      <c r="B2" s="310"/>
      <c r="C2" s="310"/>
      <c r="D2" s="310"/>
      <c r="E2" s="310"/>
      <c r="F2" s="310"/>
      <c r="G2" s="310"/>
      <c r="H2" s="310"/>
      <c r="I2" s="310"/>
      <c r="J2" s="310"/>
      <c r="K2" s="310"/>
      <c r="L2" s="347" t="s">
        <v>2</v>
      </c>
      <c r="M2" s="347"/>
      <c r="N2" s="347"/>
      <c r="O2" s="347"/>
      <c r="P2" s="347"/>
      <c r="Q2" s="347"/>
      <c r="R2" s="347"/>
    </row>
    <row r="3" spans="1:18" ht="23.85" customHeight="1">
      <c r="A3" s="310"/>
      <c r="B3" s="310"/>
      <c r="C3" s="310"/>
      <c r="D3" s="310"/>
      <c r="E3" s="310"/>
      <c r="F3" s="310"/>
      <c r="G3" s="310"/>
      <c r="H3" s="310"/>
      <c r="I3" s="310"/>
      <c r="J3" s="310"/>
      <c r="K3" s="310"/>
      <c r="L3" s="345" t="s">
        <v>1</v>
      </c>
      <c r="M3" s="345"/>
      <c r="N3" s="345"/>
      <c r="O3" s="285" t="s">
        <v>74</v>
      </c>
      <c r="P3" s="285"/>
      <c r="Q3" s="285"/>
      <c r="R3" s="285"/>
    </row>
    <row r="4" spans="1:18" ht="22.35" customHeight="1">
      <c r="A4" s="310"/>
      <c r="B4" s="310"/>
      <c r="C4" s="310"/>
      <c r="D4" s="310"/>
      <c r="E4" s="310"/>
      <c r="F4" s="310"/>
      <c r="G4" s="310"/>
      <c r="H4" s="310"/>
      <c r="I4" s="310"/>
      <c r="J4" s="310"/>
      <c r="K4" s="310"/>
      <c r="L4" s="346"/>
      <c r="M4" s="346"/>
      <c r="N4" s="346"/>
      <c r="O4" s="344"/>
      <c r="P4" s="344"/>
      <c r="Q4" s="344"/>
      <c r="R4" s="344"/>
    </row>
    <row r="5" spans="1:18" s="59" customFormat="1" ht="32.4" customHeight="1">
      <c r="A5" s="310"/>
      <c r="B5" s="310"/>
      <c r="C5" s="310"/>
      <c r="D5" s="310"/>
      <c r="E5" s="310"/>
      <c r="F5" s="310"/>
      <c r="G5" s="310"/>
      <c r="H5" s="310"/>
      <c r="I5" s="310"/>
      <c r="J5" s="310"/>
      <c r="K5" s="310"/>
      <c r="L5" s="310"/>
      <c r="M5" s="310"/>
      <c r="N5" s="310"/>
      <c r="O5" s="310"/>
      <c r="P5" s="310"/>
      <c r="Q5" s="310"/>
      <c r="R5" s="310"/>
    </row>
    <row r="6" spans="1:18" ht="15.75" customHeight="1" thickBot="1">
      <c r="A6" s="309" t="s">
        <v>3</v>
      </c>
      <c r="B6" s="309"/>
      <c r="C6" s="309"/>
      <c r="D6" s="309"/>
      <c r="E6" s="309"/>
      <c r="F6" s="309"/>
      <c r="G6" s="309"/>
      <c r="H6" s="309"/>
      <c r="I6" s="309"/>
      <c r="J6" s="309"/>
      <c r="K6" s="309"/>
      <c r="L6" s="309"/>
      <c r="M6" s="309"/>
      <c r="N6" s="309"/>
      <c r="O6" s="309"/>
      <c r="P6" s="309"/>
      <c r="Q6" s="309"/>
      <c r="R6" s="309"/>
    </row>
    <row r="7" spans="1:18" ht="19.649999999999999" customHeight="1">
      <c r="A7" s="297"/>
      <c r="B7" s="298"/>
      <c r="C7" s="298"/>
      <c r="D7" s="298"/>
      <c r="E7" s="298"/>
      <c r="F7" s="298"/>
      <c r="G7" s="298"/>
      <c r="H7" s="298"/>
      <c r="I7" s="298"/>
      <c r="J7" s="298"/>
      <c r="K7" s="298"/>
      <c r="L7" s="298"/>
      <c r="M7" s="298"/>
      <c r="N7" s="298"/>
      <c r="O7" s="298"/>
      <c r="P7" s="298"/>
      <c r="Q7" s="298"/>
      <c r="R7" s="299"/>
    </row>
    <row r="8" spans="1:18" ht="11.25" customHeight="1">
      <c r="A8" s="313"/>
      <c r="B8" s="313"/>
      <c r="C8" s="313"/>
      <c r="D8" s="313"/>
      <c r="E8" s="313"/>
      <c r="F8" s="313"/>
      <c r="G8" s="313"/>
      <c r="H8" s="313"/>
      <c r="I8" s="313"/>
      <c r="J8" s="313"/>
      <c r="K8" s="313"/>
      <c r="L8" s="313"/>
      <c r="M8" s="313"/>
      <c r="N8" s="313"/>
      <c r="O8" s="313"/>
      <c r="P8" s="313"/>
      <c r="Q8" s="313"/>
      <c r="R8" s="313"/>
    </row>
    <row r="9" spans="1:18" ht="19.649999999999999" customHeight="1">
      <c r="A9" s="314" t="s">
        <v>171</v>
      </c>
      <c r="B9" s="314"/>
      <c r="C9" s="314"/>
      <c r="D9" s="314"/>
      <c r="E9" s="314"/>
      <c r="F9" s="314"/>
      <c r="G9" s="314"/>
      <c r="H9" s="314"/>
      <c r="I9" s="314"/>
      <c r="J9" s="314"/>
      <c r="K9" s="314"/>
      <c r="L9" s="314"/>
      <c r="M9" s="315" t="s">
        <v>0</v>
      </c>
      <c r="N9" s="316"/>
      <c r="O9" s="166"/>
      <c r="P9" s="166"/>
      <c r="Q9" s="166"/>
      <c r="R9" s="166"/>
    </row>
    <row r="10" spans="1:18">
      <c r="A10" s="312" t="s">
        <v>172</v>
      </c>
      <c r="B10" s="312"/>
      <c r="C10" s="312"/>
      <c r="D10" s="312"/>
      <c r="E10" s="312"/>
      <c r="F10" s="312"/>
      <c r="G10" s="312"/>
      <c r="H10" s="312"/>
      <c r="I10" s="312"/>
      <c r="J10" s="312"/>
      <c r="K10" s="312"/>
      <c r="L10" s="312"/>
      <c r="M10" s="312"/>
      <c r="N10" s="312"/>
      <c r="O10" s="312"/>
      <c r="P10" s="312"/>
      <c r="Q10" s="312"/>
      <c r="R10" s="312"/>
    </row>
    <row r="11" spans="1:18" ht="28.5" customHeight="1" thickBot="1">
      <c r="A11" s="311" t="s">
        <v>4</v>
      </c>
      <c r="B11" s="311"/>
      <c r="C11" s="311"/>
      <c r="D11" s="311"/>
      <c r="E11" s="311"/>
      <c r="F11" s="311"/>
      <c r="G11" s="60" t="e" vm="1">
        <v>#VALUE!</v>
      </c>
      <c r="H11" s="4"/>
      <c r="I11" s="74"/>
      <c r="J11" s="308"/>
      <c r="K11" s="308"/>
      <c r="L11" s="308"/>
      <c r="M11" s="308"/>
      <c r="N11" s="308"/>
      <c r="O11" s="308"/>
      <c r="P11" s="308"/>
      <c r="Q11" s="308"/>
      <c r="R11" s="308"/>
    </row>
    <row r="12" spans="1:18" ht="12.15" customHeight="1">
      <c r="A12" s="302" t="s">
        <v>5</v>
      </c>
      <c r="B12" s="303"/>
      <c r="C12" s="303"/>
      <c r="D12" s="303"/>
      <c r="E12" s="303"/>
      <c r="F12" s="303"/>
      <c r="G12" s="303"/>
      <c r="H12" s="303"/>
      <c r="I12" s="303"/>
      <c r="J12" s="303"/>
      <c r="K12" s="303"/>
      <c r="L12" s="303"/>
      <c r="M12" s="304"/>
      <c r="N12" s="240" t="s">
        <v>45</v>
      </c>
      <c r="O12" s="241"/>
      <c r="P12" s="241"/>
      <c r="Q12" s="241"/>
      <c r="R12" s="242"/>
    </row>
    <row r="13" spans="1:18">
      <c r="A13" s="305"/>
      <c r="B13" s="306"/>
      <c r="C13" s="306"/>
      <c r="D13" s="306"/>
      <c r="E13" s="306"/>
      <c r="F13" s="306"/>
      <c r="G13" s="306"/>
      <c r="H13" s="306"/>
      <c r="I13" s="306"/>
      <c r="J13" s="306"/>
      <c r="K13" s="306"/>
      <c r="L13" s="306"/>
      <c r="M13" s="307"/>
      <c r="N13" s="337"/>
      <c r="O13" s="338"/>
      <c r="P13" s="338"/>
      <c r="Q13" s="338"/>
      <c r="R13" s="339"/>
    </row>
    <row r="14" spans="1:18" ht="12.15" customHeight="1">
      <c r="A14" s="340" t="s">
        <v>6</v>
      </c>
      <c r="B14" s="341"/>
      <c r="C14" s="341"/>
      <c r="D14" s="341"/>
      <c r="E14" s="341"/>
      <c r="F14" s="341"/>
      <c r="G14" s="341"/>
      <c r="H14" s="341"/>
      <c r="I14" s="341"/>
      <c r="J14" s="341"/>
      <c r="K14" s="342"/>
      <c r="L14" s="294" t="s">
        <v>7</v>
      </c>
      <c r="M14" s="295"/>
      <c r="N14" s="296"/>
      <c r="O14" s="300" t="s">
        <v>122</v>
      </c>
      <c r="P14" s="300"/>
      <c r="Q14" s="300"/>
      <c r="R14" s="300"/>
    </row>
    <row r="15" spans="1:18">
      <c r="A15" s="257"/>
      <c r="B15" s="258"/>
      <c r="C15" s="258"/>
      <c r="D15" s="258"/>
      <c r="E15" s="258"/>
      <c r="F15" s="258"/>
      <c r="G15" s="258"/>
      <c r="H15" s="258"/>
      <c r="I15" s="258"/>
      <c r="J15" s="258"/>
      <c r="K15" s="259"/>
      <c r="L15" s="243"/>
      <c r="M15" s="244"/>
      <c r="N15" s="245"/>
      <c r="O15" s="301"/>
      <c r="P15" s="301"/>
      <c r="Q15" s="301"/>
      <c r="R15" s="301"/>
    </row>
    <row r="16" spans="1:18" ht="43.35" customHeight="1">
      <c r="A16" s="283" t="s">
        <v>11</v>
      </c>
      <c r="B16" s="283"/>
      <c r="C16" s="283"/>
      <c r="D16" s="283"/>
      <c r="E16" s="283"/>
      <c r="F16" s="283"/>
      <c r="G16" s="283"/>
      <c r="H16" s="283"/>
      <c r="I16" s="283"/>
      <c r="J16" s="283"/>
      <c r="K16" s="283"/>
      <c r="L16" s="283"/>
      <c r="M16" s="283"/>
      <c r="N16" s="283"/>
      <c r="O16" s="283"/>
      <c r="P16" s="283"/>
      <c r="Q16" s="283"/>
      <c r="R16" s="283"/>
    </row>
    <row r="17" spans="1:18" ht="7.35" customHeight="1">
      <c r="A17" s="284"/>
      <c r="B17" s="284"/>
      <c r="C17" s="284"/>
      <c r="D17" s="284"/>
      <c r="E17" s="284"/>
      <c r="F17" s="284"/>
      <c r="G17" s="284"/>
      <c r="H17" s="284"/>
      <c r="I17" s="284"/>
      <c r="J17" s="284"/>
      <c r="K17" s="284"/>
      <c r="L17" s="284"/>
      <c r="M17" s="284"/>
      <c r="N17" s="284"/>
      <c r="O17" s="284"/>
      <c r="P17" s="284"/>
      <c r="Q17" s="284"/>
      <c r="R17" s="284"/>
    </row>
    <row r="18" spans="1:18" ht="21.6" customHeight="1">
      <c r="A18" s="343" t="s">
        <v>12</v>
      </c>
      <c r="B18" s="343"/>
      <c r="C18" s="343"/>
      <c r="D18" s="343"/>
      <c r="E18" s="343"/>
      <c r="F18" s="343"/>
      <c r="G18" s="343"/>
      <c r="H18" s="279" t="s">
        <v>0</v>
      </c>
      <c r="I18" s="280"/>
      <c r="J18" s="280"/>
      <c r="K18" s="280"/>
      <c r="L18" s="280"/>
      <c r="M18" s="280"/>
      <c r="N18" s="281"/>
      <c r="O18" s="282"/>
      <c r="P18" s="282"/>
      <c r="Q18" s="282"/>
      <c r="R18" s="282"/>
    </row>
    <row r="19" spans="1:18" ht="6.75" customHeight="1"/>
    <row r="20" spans="1:18" ht="21.6" customHeight="1" thickBot="1">
      <c r="A20" s="260" t="s">
        <v>13</v>
      </c>
      <c r="B20" s="260"/>
      <c r="C20" s="260"/>
      <c r="D20" s="260"/>
      <c r="E20" s="260"/>
      <c r="F20" s="260"/>
      <c r="G20" s="260"/>
      <c r="H20" s="260"/>
      <c r="I20" s="260"/>
      <c r="J20" s="260"/>
      <c r="K20" s="260"/>
      <c r="L20" s="260"/>
      <c r="M20" s="260"/>
      <c r="N20" s="260"/>
      <c r="O20" s="260"/>
      <c r="P20" s="260"/>
      <c r="Q20" s="260"/>
      <c r="R20" s="260"/>
    </row>
    <row r="21" spans="1:18" ht="12.15" customHeight="1">
      <c r="A21" s="293" t="s">
        <v>15</v>
      </c>
      <c r="B21" s="293"/>
      <c r="C21" s="293"/>
      <c r="D21" s="293"/>
      <c r="E21" s="293"/>
      <c r="F21" s="293"/>
      <c r="G21" s="293"/>
      <c r="H21" s="293"/>
      <c r="I21" s="293"/>
      <c r="J21" s="240" t="s">
        <v>16</v>
      </c>
      <c r="K21" s="241"/>
      <c r="L21" s="241"/>
      <c r="M21" s="241"/>
      <c r="N21" s="241"/>
      <c r="O21" s="241"/>
      <c r="P21" s="241"/>
      <c r="Q21" s="241"/>
      <c r="R21" s="242"/>
    </row>
    <row r="22" spans="1:18">
      <c r="A22" s="292"/>
      <c r="B22" s="292"/>
      <c r="C22" s="292"/>
      <c r="D22" s="292"/>
      <c r="E22" s="292"/>
      <c r="F22" s="292"/>
      <c r="G22" s="292"/>
      <c r="H22" s="292"/>
      <c r="I22" s="292"/>
      <c r="J22" s="243"/>
      <c r="K22" s="244"/>
      <c r="L22" s="244"/>
      <c r="M22" s="244"/>
      <c r="N22" s="244"/>
      <c r="O22" s="244"/>
      <c r="P22" s="244"/>
      <c r="Q22" s="244"/>
      <c r="R22" s="245"/>
    </row>
    <row r="23" spans="1:18" ht="12.15" customHeight="1">
      <c r="A23" s="294" t="s">
        <v>17</v>
      </c>
      <c r="B23" s="295"/>
      <c r="C23" s="295"/>
      <c r="D23" s="295"/>
      <c r="E23" s="296"/>
      <c r="F23" s="294" t="s">
        <v>18</v>
      </c>
      <c r="G23" s="295"/>
      <c r="H23" s="295"/>
      <c r="I23" s="296"/>
      <c r="J23" s="294" t="s">
        <v>19</v>
      </c>
      <c r="K23" s="295"/>
      <c r="L23" s="295"/>
      <c r="M23" s="295"/>
      <c r="N23" s="295"/>
      <c r="O23" s="295"/>
      <c r="P23" s="295"/>
      <c r="Q23" s="295"/>
      <c r="R23" s="296"/>
    </row>
    <row r="24" spans="1:18">
      <c r="A24" s="243"/>
      <c r="B24" s="244"/>
      <c r="C24" s="244"/>
      <c r="D24" s="244"/>
      <c r="E24" s="245"/>
      <c r="F24" s="243"/>
      <c r="G24" s="244"/>
      <c r="H24" s="244"/>
      <c r="I24" s="245"/>
      <c r="J24" s="243"/>
      <c r="K24" s="244"/>
      <c r="L24" s="244"/>
      <c r="M24" s="244"/>
      <c r="N24" s="244"/>
      <c r="O24" s="244"/>
      <c r="P24" s="244"/>
      <c r="Q24" s="244"/>
      <c r="R24" s="245"/>
    </row>
    <row r="25" spans="1:18" ht="8.4" customHeight="1">
      <c r="A25" s="336" t="s">
        <v>14</v>
      </c>
      <c r="B25" s="336"/>
      <c r="C25" s="336"/>
      <c r="D25" s="336"/>
      <c r="E25" s="336"/>
      <c r="F25" s="336"/>
      <c r="G25" s="336"/>
      <c r="H25" s="336"/>
      <c r="I25" s="336"/>
      <c r="J25" s="336"/>
      <c r="K25" s="336"/>
      <c r="L25" s="336"/>
      <c r="M25" s="336"/>
      <c r="N25" s="336"/>
      <c r="O25" s="336"/>
      <c r="P25" s="336"/>
      <c r="Q25" s="336"/>
      <c r="R25" s="336"/>
    </row>
    <row r="26" spans="1:18" ht="21.6" customHeight="1" thickBot="1">
      <c r="A26" s="261" t="s">
        <v>20</v>
      </c>
      <c r="B26" s="261"/>
      <c r="C26" s="261"/>
      <c r="D26" s="261"/>
      <c r="E26" s="261"/>
      <c r="F26" s="261"/>
      <c r="G26" s="261"/>
      <c r="H26" s="261"/>
      <c r="I26" s="261"/>
      <c r="J26" s="261"/>
      <c r="K26" s="261"/>
      <c r="L26" s="261"/>
      <c r="M26" s="261"/>
      <c r="N26" s="261"/>
      <c r="O26" s="261"/>
      <c r="P26" s="261"/>
      <c r="Q26" s="261"/>
      <c r="R26" s="261"/>
    </row>
    <row r="27" spans="1:18" ht="12.15" customHeight="1">
      <c r="A27" s="293" t="s">
        <v>15</v>
      </c>
      <c r="B27" s="293"/>
      <c r="C27" s="293"/>
      <c r="D27" s="293"/>
      <c r="E27" s="293"/>
      <c r="F27" s="293"/>
      <c r="G27" s="293"/>
      <c r="H27" s="293"/>
      <c r="I27" s="293"/>
      <c r="J27" s="240" t="s">
        <v>16</v>
      </c>
      <c r="K27" s="241"/>
      <c r="L27" s="241"/>
      <c r="M27" s="241"/>
      <c r="N27" s="241"/>
      <c r="O27" s="241"/>
      <c r="P27" s="241"/>
      <c r="Q27" s="241"/>
      <c r="R27" s="242"/>
    </row>
    <row r="28" spans="1:18">
      <c r="A28" s="292"/>
      <c r="B28" s="292"/>
      <c r="C28" s="292"/>
      <c r="D28" s="292"/>
      <c r="E28" s="292"/>
      <c r="F28" s="292"/>
      <c r="G28" s="292"/>
      <c r="H28" s="292"/>
      <c r="I28" s="292"/>
      <c r="J28" s="243"/>
      <c r="K28" s="244"/>
      <c r="L28" s="244"/>
      <c r="M28" s="244"/>
      <c r="N28" s="244"/>
      <c r="O28" s="244"/>
      <c r="P28" s="244"/>
      <c r="Q28" s="244"/>
      <c r="R28" s="245"/>
    </row>
    <row r="29" spans="1:18" ht="12.15" customHeight="1">
      <c r="A29" s="294" t="s">
        <v>17</v>
      </c>
      <c r="B29" s="295"/>
      <c r="C29" s="295"/>
      <c r="D29" s="295"/>
      <c r="E29" s="296"/>
      <c r="F29" s="294" t="s">
        <v>18</v>
      </c>
      <c r="G29" s="295"/>
      <c r="H29" s="295"/>
      <c r="I29" s="296"/>
      <c r="J29" s="249" t="s">
        <v>19</v>
      </c>
      <c r="K29" s="250"/>
      <c r="L29" s="250"/>
      <c r="M29" s="250"/>
      <c r="N29" s="250"/>
      <c r="O29" s="250"/>
      <c r="P29" s="250"/>
      <c r="Q29" s="250"/>
      <c r="R29" s="251"/>
    </row>
    <row r="30" spans="1:18">
      <c r="A30" s="257"/>
      <c r="B30" s="258"/>
      <c r="C30" s="258"/>
      <c r="D30" s="258"/>
      <c r="E30" s="259"/>
      <c r="F30" s="257"/>
      <c r="G30" s="258"/>
      <c r="H30" s="258"/>
      <c r="I30" s="259"/>
      <c r="J30" s="257"/>
      <c r="K30" s="258"/>
      <c r="L30" s="258"/>
      <c r="M30" s="258"/>
      <c r="N30" s="258"/>
      <c r="O30" s="258"/>
      <c r="P30" s="258"/>
      <c r="Q30" s="258"/>
      <c r="R30" s="259"/>
    </row>
    <row r="31" spans="1:18" ht="21.6" customHeight="1" thickBot="1">
      <c r="A31" s="260" t="s">
        <v>22</v>
      </c>
      <c r="B31" s="260"/>
      <c r="C31" s="260"/>
      <c r="D31" s="260"/>
      <c r="E31" s="260"/>
      <c r="F31" s="260"/>
      <c r="G31" s="260"/>
      <c r="H31" s="260"/>
      <c r="I31" s="260"/>
      <c r="J31" s="260"/>
      <c r="K31" s="260"/>
      <c r="L31" s="260"/>
      <c r="M31" s="260"/>
      <c r="N31" s="261"/>
      <c r="O31" s="261"/>
      <c r="P31" s="261"/>
      <c r="Q31" s="261"/>
      <c r="R31" s="2"/>
    </row>
    <row r="32" spans="1:18" ht="12.15" customHeight="1">
      <c r="A32" s="240" t="s">
        <v>21</v>
      </c>
      <c r="B32" s="241"/>
      <c r="C32" s="241"/>
      <c r="D32" s="241"/>
      <c r="E32" s="241"/>
      <c r="F32" s="241"/>
      <c r="G32" s="241"/>
      <c r="H32" s="241"/>
      <c r="I32" s="241"/>
      <c r="J32" s="241"/>
      <c r="K32" s="241"/>
      <c r="L32" s="241"/>
      <c r="M32" s="242"/>
      <c r="N32" s="240" t="s">
        <v>45</v>
      </c>
      <c r="O32" s="241"/>
      <c r="P32" s="241"/>
      <c r="Q32" s="241"/>
      <c r="R32" s="242"/>
    </row>
    <row r="33" spans="1:18">
      <c r="A33" s="243"/>
      <c r="B33" s="244"/>
      <c r="C33" s="244"/>
      <c r="D33" s="244"/>
      <c r="E33" s="244"/>
      <c r="F33" s="244"/>
      <c r="G33" s="244"/>
      <c r="H33" s="244"/>
      <c r="I33" s="244"/>
      <c r="J33" s="244"/>
      <c r="K33" s="244"/>
      <c r="L33" s="244"/>
      <c r="M33" s="245"/>
      <c r="N33" s="337"/>
      <c r="O33" s="338"/>
      <c r="P33" s="338"/>
      <c r="Q33" s="338"/>
      <c r="R33" s="339"/>
    </row>
    <row r="34" spans="1:18" ht="12.15" customHeight="1">
      <c r="A34" s="246" t="s">
        <v>123</v>
      </c>
      <c r="B34" s="247"/>
      <c r="C34" s="247"/>
      <c r="D34" s="247"/>
      <c r="E34" s="247"/>
      <c r="F34" s="247"/>
      <c r="G34" s="247"/>
      <c r="H34" s="247"/>
      <c r="I34" s="247"/>
      <c r="J34" s="247"/>
      <c r="K34" s="247"/>
      <c r="L34" s="247"/>
      <c r="M34" s="247"/>
      <c r="N34" s="247"/>
      <c r="O34" s="247"/>
      <c r="P34" s="247"/>
      <c r="Q34" s="247"/>
      <c r="R34" s="248"/>
    </row>
    <row r="35" spans="1:18">
      <c r="A35" s="243"/>
      <c r="B35" s="244"/>
      <c r="C35" s="244"/>
      <c r="D35" s="244"/>
      <c r="E35" s="244"/>
      <c r="F35" s="244"/>
      <c r="G35" s="244"/>
      <c r="H35" s="244"/>
      <c r="I35" s="244"/>
      <c r="J35" s="244"/>
      <c r="K35" s="244"/>
      <c r="L35" s="244"/>
      <c r="M35" s="244"/>
      <c r="N35" s="244"/>
      <c r="O35" s="244"/>
      <c r="P35" s="244"/>
      <c r="Q35" s="244"/>
      <c r="R35" s="245"/>
    </row>
    <row r="36" spans="1:18" ht="12.15" customHeight="1">
      <c r="A36" s="249" t="s">
        <v>17</v>
      </c>
      <c r="B36" s="250"/>
      <c r="C36" s="250"/>
      <c r="D36" s="250"/>
      <c r="E36" s="251"/>
      <c r="F36" s="249" t="s">
        <v>18</v>
      </c>
      <c r="G36" s="250"/>
      <c r="H36" s="250"/>
      <c r="I36" s="251"/>
      <c r="J36" s="249" t="s">
        <v>19</v>
      </c>
      <c r="K36" s="250"/>
      <c r="L36" s="250"/>
      <c r="M36" s="250"/>
      <c r="N36" s="250"/>
      <c r="O36" s="250"/>
      <c r="P36" s="250"/>
      <c r="Q36" s="250"/>
      <c r="R36" s="251"/>
    </row>
    <row r="37" spans="1:18">
      <c r="A37" s="243"/>
      <c r="B37" s="244"/>
      <c r="C37" s="244"/>
      <c r="D37" s="244"/>
      <c r="E37" s="245"/>
      <c r="F37" s="257"/>
      <c r="G37" s="258"/>
      <c r="H37" s="258"/>
      <c r="I37" s="259"/>
      <c r="J37" s="257"/>
      <c r="K37" s="258"/>
      <c r="L37" s="258"/>
      <c r="M37" s="258"/>
      <c r="N37" s="258"/>
      <c r="O37" s="258"/>
      <c r="P37" s="258"/>
      <c r="Q37" s="258"/>
      <c r="R37" s="259"/>
    </row>
    <row r="38" spans="1:18">
      <c r="A38" s="256"/>
      <c r="B38" s="256"/>
      <c r="C38" s="256"/>
      <c r="D38" s="256"/>
      <c r="E38" s="256"/>
      <c r="F38" s="256"/>
      <c r="G38" s="256"/>
      <c r="H38" s="256"/>
      <c r="I38" s="256"/>
      <c r="J38" s="256"/>
      <c r="K38" s="256"/>
      <c r="L38" s="256"/>
      <c r="M38" s="256"/>
      <c r="N38" s="256"/>
      <c r="O38" s="256"/>
      <c r="P38" s="256"/>
      <c r="Q38" s="256"/>
      <c r="R38" s="256"/>
    </row>
    <row r="39" spans="1:18" ht="22.5" customHeight="1">
      <c r="A39" s="284" t="s">
        <v>8</v>
      </c>
      <c r="B39" s="284"/>
      <c r="C39" s="284"/>
      <c r="D39" s="284"/>
      <c r="E39" s="284"/>
      <c r="F39" s="284"/>
      <c r="G39" s="284"/>
      <c r="H39" s="284"/>
      <c r="I39" s="284"/>
      <c r="J39" s="284"/>
      <c r="K39" s="284"/>
      <c r="L39" s="284"/>
      <c r="M39" s="284"/>
      <c r="N39" s="284"/>
      <c r="O39" s="284"/>
      <c r="P39" s="284"/>
      <c r="Q39" s="284"/>
      <c r="R39" s="284"/>
    </row>
    <row r="40" spans="1:18" ht="21" customHeight="1">
      <c r="A40" s="286" t="s">
        <v>224</v>
      </c>
      <c r="B40" s="286"/>
      <c r="C40" s="286"/>
      <c r="D40" s="286"/>
      <c r="E40" s="286"/>
      <c r="F40" s="286"/>
      <c r="G40" s="286"/>
      <c r="H40" s="286"/>
      <c r="I40" s="287"/>
      <c r="J40" s="279"/>
      <c r="K40" s="280"/>
      <c r="L40" s="280"/>
      <c r="M40" s="280"/>
      <c r="N40" s="280"/>
      <c r="O40" s="280"/>
      <c r="P40" s="280"/>
      <c r="Q40" s="281"/>
      <c r="R40" s="99"/>
    </row>
    <row r="41" spans="1:18" ht="7.5" customHeight="1">
      <c r="A41" s="4"/>
      <c r="B41" s="4"/>
      <c r="C41" s="4"/>
      <c r="D41" s="4"/>
      <c r="E41" s="4"/>
      <c r="F41" s="4"/>
      <c r="G41" s="4"/>
      <c r="H41" s="4"/>
      <c r="I41" s="4"/>
      <c r="J41" s="4"/>
      <c r="K41" s="4"/>
      <c r="L41" s="4"/>
      <c r="M41" s="4"/>
      <c r="N41" s="4"/>
      <c r="O41" s="4"/>
      <c r="P41" s="4"/>
      <c r="Q41" s="4"/>
      <c r="R41" s="4"/>
    </row>
    <row r="42" spans="1:18" ht="12.15" customHeight="1" thickBot="1">
      <c r="A42" s="350" t="s">
        <v>124</v>
      </c>
      <c r="B42" s="350"/>
      <c r="C42" s="350"/>
      <c r="D42" s="350"/>
      <c r="E42" s="350"/>
      <c r="F42" s="350"/>
      <c r="G42" s="350"/>
      <c r="H42" s="350"/>
      <c r="I42" s="350"/>
      <c r="J42" s="350"/>
      <c r="K42" s="350"/>
      <c r="L42" s="350"/>
      <c r="M42" s="350"/>
      <c r="N42" s="350"/>
      <c r="O42" s="350"/>
      <c r="P42" s="350"/>
      <c r="Q42" s="350"/>
      <c r="R42" s="350"/>
    </row>
    <row r="43" spans="1:18" ht="38.4" customHeight="1">
      <c r="A43" s="16"/>
      <c r="B43" s="355" t="str">
        <f>"À remplir" &amp; CHAR(10) &amp; "si Hydro-Québec" &amp; CHAR(10) &amp; "fournit l’électricité au Bâtiment visé."</f>
        <v>À remplir
si Hydro-Québec
fournit l’électricité au Bâtiment visé.</v>
      </c>
      <c r="C43" s="355"/>
      <c r="D43" s="355"/>
      <c r="E43" s="355"/>
      <c r="F43" s="355"/>
      <c r="G43" s="356"/>
      <c r="H43" s="351" t="str">
        <f>"À remplir" &amp; CHAR(10) &amp; "si un autre fournisseur qu’Hydro-Québec " &amp; CHAR(10) &amp; "fournit l’électricité au Bâtiment visé."</f>
        <v>À remplir
si un autre fournisseur qu’Hydro-Québec 
fournit l’électricité au Bâtiment visé.</v>
      </c>
      <c r="I43" s="351"/>
      <c r="J43" s="351"/>
      <c r="K43" s="351"/>
      <c r="L43" s="351"/>
      <c r="M43" s="351"/>
      <c r="N43" s="357" t="str">
        <f>"Consommation"  &amp; CHAR(10) &amp;  "du Bâtiment existant"</f>
        <v>Consommation
du Bâtiment existant</v>
      </c>
      <c r="O43" s="355"/>
      <c r="P43" s="355"/>
      <c r="Q43" s="355"/>
      <c r="R43" s="356"/>
    </row>
    <row r="44" spans="1:18" ht="29.4" customHeight="1">
      <c r="A44" s="7"/>
      <c r="B44" s="5" t="str">
        <f>"Nº de" &amp; CHAR(10) &amp; "client"</f>
        <v>Nº de
client</v>
      </c>
      <c r="C44" s="6" t="e" vm="1">
        <v>#VALUE!</v>
      </c>
      <c r="D44" s="7" t="str">
        <f>"Nº de" &amp; CHAR(10) &amp; "contrat"</f>
        <v>Nº de
contrat</v>
      </c>
      <c r="E44" s="6" t="e" vm="1">
        <v>#VALUE!</v>
      </c>
      <c r="F44" s="7" t="str">
        <f>"Nº de"  &amp; CHAR(10) &amp; "compteur"</f>
        <v>Nº de
compteur</v>
      </c>
      <c r="G44" s="6" t="e" vm="1">
        <v>#VALUE!</v>
      </c>
      <c r="H44" s="352" t="s">
        <v>9</v>
      </c>
      <c r="I44" s="353"/>
      <c r="J44" s="353"/>
      <c r="K44" s="6" t="e" vm="1">
        <v>#VALUE!</v>
      </c>
      <c r="L44" s="7" t="str">
        <f>"Nº de compte " &amp; CHAR(10) &amp; "du fournisseur"</f>
        <v>Nº de compte 
du fournisseur</v>
      </c>
      <c r="M44" s="6" t="e" vm="1">
        <v>#VALUE!</v>
      </c>
      <c r="N44" s="7" t="str">
        <f>"Électrique" &amp; CHAR(10) &amp; "(kWh)"</f>
        <v>Électrique
(kWh)</v>
      </c>
      <c r="O44" s="6" t="e" vm="1">
        <v>#VALUE!</v>
      </c>
      <c r="P44" s="352" t="str">
        <f>"Combustible" &amp; CHAR(10) &amp; "(m³ ou litres)"</f>
        <v>Combustible
(m³ ou litres)</v>
      </c>
      <c r="Q44" s="353"/>
      <c r="R44" s="6" t="e" vm="1">
        <v>#VALUE!</v>
      </c>
    </row>
    <row r="45" spans="1:18" ht="25.65" customHeight="1">
      <c r="A45" s="46">
        <v>1</v>
      </c>
      <c r="B45" s="255"/>
      <c r="C45" s="255"/>
      <c r="D45" s="252"/>
      <c r="E45" s="252"/>
      <c r="F45" s="252"/>
      <c r="G45" s="252"/>
      <c r="H45" s="263" t="s">
        <v>10</v>
      </c>
      <c r="I45" s="263"/>
      <c r="J45" s="263"/>
      <c r="K45" s="263"/>
      <c r="L45" s="354"/>
      <c r="M45" s="354"/>
      <c r="N45" s="253"/>
      <c r="O45" s="254"/>
      <c r="P45" s="26"/>
      <c r="Q45" s="15" t="s">
        <v>0</v>
      </c>
      <c r="R45" s="24"/>
    </row>
    <row r="46" spans="1:18" ht="25.65" customHeight="1">
      <c r="A46" s="46">
        <v>2</v>
      </c>
      <c r="B46" s="238"/>
      <c r="C46" s="239"/>
      <c r="D46" s="238"/>
      <c r="E46" s="239"/>
      <c r="F46" s="238"/>
      <c r="G46" s="239"/>
      <c r="H46" s="263" t="s">
        <v>10</v>
      </c>
      <c r="I46" s="263"/>
      <c r="J46" s="263"/>
      <c r="K46" s="263"/>
      <c r="L46" s="333"/>
      <c r="M46" s="334"/>
      <c r="N46" s="253"/>
      <c r="O46" s="254"/>
      <c r="P46" s="26"/>
      <c r="Q46" s="15" t="s">
        <v>0</v>
      </c>
      <c r="R46" s="24"/>
    </row>
    <row r="47" spans="1:18" ht="25.65" customHeight="1">
      <c r="A47" s="46">
        <v>3</v>
      </c>
      <c r="B47" s="238"/>
      <c r="C47" s="239"/>
      <c r="D47" s="238"/>
      <c r="E47" s="239"/>
      <c r="F47" s="238"/>
      <c r="G47" s="239"/>
      <c r="H47" s="263" t="s">
        <v>10</v>
      </c>
      <c r="I47" s="263"/>
      <c r="J47" s="263"/>
      <c r="K47" s="263"/>
      <c r="L47" s="333"/>
      <c r="M47" s="334"/>
      <c r="N47" s="253"/>
      <c r="O47" s="254"/>
      <c r="P47" s="26"/>
      <c r="Q47" s="15" t="s">
        <v>0</v>
      </c>
      <c r="R47" s="24"/>
    </row>
    <row r="48" spans="1:18" ht="25.65" customHeight="1">
      <c r="A48" s="46">
        <v>4</v>
      </c>
      <c r="B48" s="238"/>
      <c r="C48" s="239"/>
      <c r="D48" s="238"/>
      <c r="E48" s="239"/>
      <c r="F48" s="238"/>
      <c r="G48" s="239"/>
      <c r="H48" s="263" t="s">
        <v>10</v>
      </c>
      <c r="I48" s="263"/>
      <c r="J48" s="263"/>
      <c r="K48" s="263"/>
      <c r="L48" s="333"/>
      <c r="M48" s="334"/>
      <c r="N48" s="253"/>
      <c r="O48" s="254"/>
      <c r="P48" s="26"/>
      <c r="Q48" s="15" t="s">
        <v>0</v>
      </c>
      <c r="R48" s="24"/>
    </row>
    <row r="49" spans="1:18" ht="25.65" customHeight="1">
      <c r="A49" s="46">
        <v>5</v>
      </c>
      <c r="B49" s="238"/>
      <c r="C49" s="239"/>
      <c r="D49" s="238"/>
      <c r="E49" s="239"/>
      <c r="F49" s="238"/>
      <c r="G49" s="239"/>
      <c r="H49" s="263" t="s">
        <v>10</v>
      </c>
      <c r="I49" s="263"/>
      <c r="J49" s="263"/>
      <c r="K49" s="263"/>
      <c r="L49" s="333"/>
      <c r="M49" s="334"/>
      <c r="N49" s="253"/>
      <c r="O49" s="254"/>
      <c r="P49" s="26"/>
      <c r="Q49" s="15" t="s">
        <v>0</v>
      </c>
      <c r="R49" s="24"/>
    </row>
    <row r="50" spans="1:18" ht="25.65" customHeight="1">
      <c r="A50" s="47">
        <v>6</v>
      </c>
      <c r="B50" s="226"/>
      <c r="C50" s="227"/>
      <c r="D50" s="226"/>
      <c r="E50" s="227"/>
      <c r="F50" s="226"/>
      <c r="G50" s="227"/>
      <c r="H50" s="228" t="s">
        <v>10</v>
      </c>
      <c r="I50" s="228"/>
      <c r="J50" s="228"/>
      <c r="K50" s="228"/>
      <c r="L50" s="234"/>
      <c r="M50" s="235"/>
      <c r="N50" s="236"/>
      <c r="O50" s="237"/>
      <c r="P50" s="27"/>
      <c r="Q50" s="63" t="s">
        <v>0</v>
      </c>
      <c r="R50" s="25"/>
    </row>
    <row r="51" spans="1:18" ht="14.4" customHeight="1">
      <c r="A51" s="264" t="s">
        <v>48</v>
      </c>
      <c r="B51" s="264"/>
      <c r="C51" s="264"/>
      <c r="D51" s="264"/>
      <c r="E51" s="264"/>
      <c r="F51" s="264"/>
      <c r="G51" s="264"/>
      <c r="H51" s="264"/>
      <c r="I51" s="264"/>
      <c r="J51" s="264"/>
      <c r="K51" s="264"/>
      <c r="L51" s="264"/>
      <c r="M51" s="265"/>
      <c r="N51" s="274">
        <f>SUM(N45:O50)</f>
        <v>0</v>
      </c>
      <c r="O51" s="275"/>
      <c r="P51" s="275"/>
      <c r="Q51" s="275"/>
      <c r="R51" s="276"/>
    </row>
    <row r="52" spans="1:18" ht="14.4" customHeight="1">
      <c r="A52" s="277" t="s">
        <v>49</v>
      </c>
      <c r="B52" s="277"/>
      <c r="C52" s="277"/>
      <c r="D52" s="277"/>
      <c r="E52" s="277"/>
      <c r="F52" s="277"/>
      <c r="G52" s="277"/>
      <c r="H52" s="277"/>
      <c r="I52" s="277"/>
      <c r="J52" s="277"/>
      <c r="K52" s="277"/>
      <c r="L52" s="277"/>
      <c r="M52" s="231"/>
      <c r="N52" s="268"/>
      <c r="O52" s="269"/>
      <c r="P52" s="269"/>
      <c r="Q52" s="269"/>
      <c r="R52" s="270"/>
    </row>
    <row r="53" spans="1:18" ht="14.4" customHeight="1">
      <c r="A53" s="231" t="s">
        <v>50</v>
      </c>
      <c r="B53" s="232"/>
      <c r="C53" s="232"/>
      <c r="D53" s="232"/>
      <c r="E53" s="232"/>
      <c r="F53" s="232"/>
      <c r="G53" s="232"/>
      <c r="H53" s="232"/>
      <c r="I53" s="232"/>
      <c r="J53" s="232"/>
      <c r="K53" s="232"/>
      <c r="L53" s="232"/>
      <c r="M53" s="233"/>
      <c r="N53" s="229" t="s">
        <v>0</v>
      </c>
      <c r="O53" s="230"/>
      <c r="P53" s="230"/>
      <c r="Q53" s="230"/>
      <c r="R53" s="72"/>
    </row>
    <row r="54" spans="1:18" ht="14.4" customHeight="1">
      <c r="A54" s="290" t="s">
        <v>109</v>
      </c>
      <c r="B54" s="291"/>
      <c r="C54" s="291"/>
      <c r="D54" s="291"/>
      <c r="E54" s="291"/>
      <c r="F54" s="291"/>
      <c r="G54" s="291"/>
      <c r="H54" s="291"/>
      <c r="I54" s="291"/>
      <c r="J54" s="291"/>
      <c r="K54" s="291"/>
      <c r="L54" s="291"/>
      <c r="M54" s="291"/>
      <c r="N54" s="271">
        <f>SUM(N51:N52)</f>
        <v>0</v>
      </c>
      <c r="O54" s="272"/>
      <c r="P54" s="272"/>
      <c r="Q54" s="272"/>
      <c r="R54" s="273"/>
    </row>
    <row r="55" spans="1:18" ht="17.399999999999999" customHeight="1">
      <c r="A55" s="321" t="str">
        <f>IF($N$54&lt;1,"",IF($N$54&lt;1000000,"Pour être admissible, la consommation ÉLECTRIQUE minimum doit être égale ou supérieure à 1 000 000 kWh ","Répond au critère du minimum admissible"))</f>
        <v/>
      </c>
      <c r="B55" s="321"/>
      <c r="C55" s="321"/>
      <c r="D55" s="321"/>
      <c r="E55" s="321"/>
      <c r="F55" s="321"/>
      <c r="G55" s="321"/>
      <c r="H55" s="321"/>
      <c r="I55" s="321"/>
      <c r="J55" s="321"/>
      <c r="K55" s="321"/>
      <c r="L55" s="321"/>
      <c r="M55" s="321"/>
      <c r="N55" s="322"/>
      <c r="O55" s="322"/>
      <c r="P55" s="322"/>
      <c r="Q55" s="322"/>
      <c r="R55" s="322"/>
    </row>
    <row r="56" spans="1:18" ht="5.4" customHeight="1">
      <c r="A56" s="278"/>
      <c r="B56" s="278"/>
      <c r="C56" s="278"/>
      <c r="D56" s="278"/>
      <c r="E56" s="278"/>
      <c r="F56" s="278"/>
      <c r="G56" s="278"/>
      <c r="H56" s="278"/>
      <c r="I56" s="278"/>
      <c r="J56" s="278"/>
      <c r="K56" s="278"/>
      <c r="L56" s="278"/>
      <c r="M56" s="278"/>
      <c r="N56" s="278"/>
      <c r="O56" s="278"/>
      <c r="P56" s="278"/>
      <c r="Q56" s="278"/>
      <c r="R56" s="278"/>
    </row>
    <row r="57" spans="1:18" ht="5.4" customHeight="1">
      <c r="A57" s="278"/>
      <c r="B57" s="278"/>
      <c r="C57" s="278"/>
      <c r="D57" s="278"/>
      <c r="E57" s="278"/>
      <c r="F57" s="278"/>
      <c r="G57" s="278"/>
      <c r="H57" s="278"/>
      <c r="I57" s="278"/>
      <c r="J57" s="278"/>
      <c r="K57" s="278"/>
      <c r="L57" s="278"/>
      <c r="M57" s="278"/>
      <c r="N57" s="278"/>
      <c r="O57" s="278"/>
      <c r="P57" s="278"/>
      <c r="Q57" s="278"/>
      <c r="R57" s="278"/>
    </row>
    <row r="58" spans="1:18" ht="13.65" customHeight="1">
      <c r="A58" s="324" t="s">
        <v>125</v>
      </c>
      <c r="B58" s="324"/>
      <c r="C58" s="324"/>
      <c r="D58" s="324"/>
      <c r="E58" s="324"/>
      <c r="F58" s="324"/>
      <c r="G58" s="324"/>
      <c r="H58" s="324"/>
      <c r="I58" s="324"/>
      <c r="J58" s="324"/>
      <c r="K58" s="324"/>
      <c r="L58" s="324"/>
      <c r="M58" s="324"/>
      <c r="N58" s="324"/>
      <c r="O58" s="324"/>
      <c r="P58" s="324"/>
      <c r="Q58" s="324"/>
      <c r="R58" s="324"/>
    </row>
    <row r="59" spans="1:18">
      <c r="A59" s="23">
        <v>1</v>
      </c>
      <c r="B59" s="288" t="s">
        <v>54</v>
      </c>
      <c r="C59" s="289"/>
      <c r="D59" s="289"/>
      <c r="E59" s="289"/>
      <c r="F59" s="289"/>
      <c r="G59" s="289"/>
      <c r="H59" s="289"/>
      <c r="I59" s="289"/>
      <c r="J59" s="289"/>
      <c r="K59" s="289"/>
      <c r="L59" s="289"/>
      <c r="M59" s="289"/>
      <c r="N59" s="289"/>
      <c r="O59" s="289"/>
      <c r="P59" s="289"/>
      <c r="Q59" s="289"/>
      <c r="R59" s="289"/>
    </row>
    <row r="60" spans="1:18">
      <c r="A60" s="23">
        <v>2</v>
      </c>
      <c r="B60" s="266" t="s">
        <v>55</v>
      </c>
      <c r="C60" s="267"/>
      <c r="D60" s="267"/>
      <c r="E60" s="267"/>
      <c r="F60" s="267"/>
      <c r="G60" s="267"/>
      <c r="H60" s="267"/>
      <c r="I60" s="267"/>
      <c r="J60" s="267"/>
      <c r="K60" s="267"/>
      <c r="L60" s="267"/>
      <c r="M60" s="267"/>
      <c r="N60" s="267"/>
      <c r="O60" s="267"/>
      <c r="P60" s="267"/>
      <c r="Q60" s="267"/>
      <c r="R60" s="267"/>
    </row>
    <row r="61" spans="1:18">
      <c r="A61" s="23">
        <v>3</v>
      </c>
      <c r="B61" s="266" t="s">
        <v>56</v>
      </c>
      <c r="C61" s="267"/>
      <c r="D61" s="267"/>
      <c r="E61" s="267"/>
      <c r="F61" s="267"/>
      <c r="G61" s="267"/>
      <c r="H61" s="267"/>
      <c r="I61" s="267"/>
      <c r="J61" s="267"/>
      <c r="K61" s="267"/>
      <c r="L61" s="267"/>
      <c r="M61" s="267"/>
      <c r="N61" s="267"/>
      <c r="O61" s="267"/>
      <c r="P61" s="267"/>
      <c r="Q61" s="267"/>
      <c r="R61" s="267"/>
    </row>
    <row r="62" spans="1:18">
      <c r="A62" s="23">
        <v>4</v>
      </c>
      <c r="B62" s="266" t="s">
        <v>57</v>
      </c>
      <c r="C62" s="267"/>
      <c r="D62" s="267"/>
      <c r="E62" s="267"/>
      <c r="F62" s="267"/>
      <c r="G62" s="267"/>
      <c r="H62" s="267"/>
      <c r="I62" s="267"/>
      <c r="J62" s="267"/>
      <c r="K62" s="267"/>
      <c r="L62" s="267"/>
      <c r="M62" s="267"/>
      <c r="N62" s="267"/>
      <c r="O62" s="267"/>
      <c r="P62" s="267"/>
      <c r="Q62" s="267"/>
      <c r="R62" s="267"/>
    </row>
    <row r="63" spans="1:18" ht="3.6" customHeight="1">
      <c r="A63" s="323"/>
      <c r="B63" s="323"/>
      <c r="C63" s="323"/>
      <c r="D63" s="323"/>
      <c r="E63" s="323"/>
      <c r="F63" s="323"/>
      <c r="G63" s="323"/>
      <c r="H63" s="323"/>
      <c r="I63" s="323"/>
      <c r="J63" s="323"/>
      <c r="K63" s="323"/>
      <c r="L63" s="323"/>
      <c r="M63" s="323"/>
      <c r="N63" s="323"/>
      <c r="O63" s="323"/>
      <c r="P63" s="323"/>
      <c r="Q63" s="323"/>
      <c r="R63" s="323"/>
    </row>
    <row r="64" spans="1:18" ht="13.65" customHeight="1">
      <c r="A64" s="324" t="s">
        <v>170</v>
      </c>
      <c r="B64" s="324"/>
      <c r="C64" s="324"/>
      <c r="D64" s="324"/>
      <c r="E64" s="324"/>
      <c r="F64" s="324"/>
      <c r="G64" s="324"/>
      <c r="H64" s="324"/>
      <c r="I64" s="324"/>
      <c r="J64" s="324"/>
      <c r="K64" s="324"/>
      <c r="L64" s="324"/>
      <c r="M64" s="324"/>
      <c r="N64" s="324"/>
      <c r="O64" s="324"/>
      <c r="P64" s="324"/>
      <c r="Q64" s="324"/>
      <c r="R64" s="324"/>
    </row>
    <row r="65" spans="1:18" ht="13.65" customHeight="1">
      <c r="A65" s="78"/>
      <c r="B65" s="266" t="s">
        <v>166</v>
      </c>
      <c r="C65" s="267"/>
      <c r="D65" s="267"/>
      <c r="E65" s="267"/>
      <c r="F65" s="267"/>
      <c r="G65" s="267"/>
      <c r="H65" s="267"/>
      <c r="I65" s="267"/>
      <c r="J65" s="267"/>
      <c r="K65" s="267"/>
      <c r="L65" s="267"/>
      <c r="M65" s="267"/>
      <c r="N65" s="267"/>
      <c r="O65" s="267"/>
      <c r="P65" s="267"/>
      <c r="Q65" s="267"/>
      <c r="R65" s="267"/>
    </row>
    <row r="66" spans="1:18" ht="21" customHeight="1">
      <c r="A66" s="78"/>
      <c r="B66" s="266" t="s">
        <v>167</v>
      </c>
      <c r="C66" s="267"/>
      <c r="D66" s="267"/>
      <c r="E66" s="267"/>
      <c r="F66" s="267"/>
      <c r="G66" s="267"/>
      <c r="H66" s="267"/>
      <c r="I66" s="267"/>
      <c r="J66" s="267"/>
      <c r="K66" s="267"/>
      <c r="L66" s="267"/>
      <c r="M66" s="267"/>
      <c r="N66" s="267"/>
      <c r="O66" s="267"/>
      <c r="P66" s="267"/>
      <c r="Q66" s="267"/>
      <c r="R66" s="267"/>
    </row>
    <row r="67" spans="1:18" ht="39.6" customHeight="1">
      <c r="A67" s="78"/>
      <c r="B67" s="348" t="s">
        <v>168</v>
      </c>
      <c r="C67" s="325"/>
      <c r="D67" s="325"/>
      <c r="E67" s="325"/>
      <c r="F67" s="325"/>
      <c r="G67" s="325"/>
      <c r="H67" s="325"/>
      <c r="I67" s="325"/>
      <c r="J67" s="325"/>
      <c r="K67" s="325"/>
      <c r="L67" s="325"/>
      <c r="M67" s="325"/>
      <c r="N67" s="325"/>
      <c r="O67" s="325"/>
      <c r="P67" s="325"/>
      <c r="Q67" s="325"/>
      <c r="R67" s="325"/>
    </row>
    <row r="68" spans="1:18" ht="3.6" customHeight="1">
      <c r="A68" s="349"/>
      <c r="B68" s="349"/>
      <c r="C68" s="349"/>
      <c r="D68" s="349"/>
      <c r="E68" s="349"/>
      <c r="F68" s="349"/>
      <c r="G68" s="349"/>
      <c r="H68" s="349"/>
      <c r="I68" s="349"/>
      <c r="J68" s="349"/>
      <c r="K68" s="349"/>
      <c r="L68" s="349"/>
      <c r="M68" s="349"/>
      <c r="N68" s="349"/>
      <c r="O68" s="349"/>
      <c r="P68" s="349"/>
      <c r="Q68" s="349"/>
      <c r="R68" s="349"/>
    </row>
    <row r="69" spans="1:18" ht="13.65" customHeight="1">
      <c r="A69" s="324" t="s">
        <v>169</v>
      </c>
      <c r="B69" s="324"/>
      <c r="C69" s="324"/>
      <c r="D69" s="324"/>
      <c r="E69" s="324"/>
      <c r="F69" s="324"/>
      <c r="G69" s="324"/>
      <c r="H69" s="324"/>
      <c r="I69" s="324"/>
      <c r="J69" s="324"/>
      <c r="K69" s="324"/>
      <c r="L69" s="324"/>
      <c r="M69" s="324"/>
      <c r="N69" s="324"/>
      <c r="O69" s="324"/>
      <c r="P69" s="324"/>
      <c r="Q69" s="324"/>
      <c r="R69" s="324"/>
    </row>
    <row r="70" spans="1:18" ht="38.4" customHeight="1">
      <c r="A70" s="73"/>
      <c r="B70" s="325" t="s">
        <v>261</v>
      </c>
      <c r="C70" s="325"/>
      <c r="D70" s="325"/>
      <c r="E70" s="325"/>
      <c r="F70" s="325"/>
      <c r="G70" s="325"/>
      <c r="H70" s="325"/>
      <c r="I70" s="325"/>
      <c r="J70" s="325"/>
      <c r="K70" s="325"/>
      <c r="L70" s="325"/>
      <c r="M70" s="325"/>
      <c r="N70" s="325"/>
      <c r="O70" s="325"/>
      <c r="P70" s="325"/>
      <c r="Q70" s="325"/>
      <c r="R70" s="325"/>
    </row>
    <row r="71" spans="1:18" ht="32.4" customHeight="1">
      <c r="A71" s="262" t="s">
        <v>23</v>
      </c>
      <c r="B71" s="262"/>
      <c r="C71" s="262"/>
      <c r="D71" s="262"/>
      <c r="E71" s="262"/>
      <c r="F71" s="262"/>
      <c r="G71" s="262"/>
      <c r="H71" s="262"/>
      <c r="I71" s="262"/>
      <c r="J71" s="262"/>
      <c r="K71" s="262"/>
      <c r="L71" s="262"/>
      <c r="M71" s="262"/>
      <c r="N71" s="262"/>
      <c r="O71" s="262"/>
      <c r="P71" s="262"/>
      <c r="Q71" s="262"/>
      <c r="R71" s="262"/>
    </row>
    <row r="72" spans="1:18" ht="15" customHeight="1">
      <c r="A72" s="320" t="s">
        <v>24</v>
      </c>
      <c r="B72" s="320"/>
      <c r="C72" s="320"/>
      <c r="D72" s="320"/>
      <c r="E72" s="320"/>
      <c r="F72" s="320"/>
      <c r="G72" s="320"/>
      <c r="H72" s="320"/>
      <c r="I72" s="320"/>
      <c r="J72" s="320"/>
      <c r="K72" s="320"/>
      <c r="L72" s="320"/>
      <c r="M72" s="320"/>
      <c r="N72" s="320"/>
      <c r="O72" s="320"/>
      <c r="P72" s="320"/>
      <c r="Q72" s="320"/>
      <c r="R72" s="320"/>
    </row>
    <row r="73" spans="1:18" ht="12.9" customHeight="1">
      <c r="A73" s="22" t="s">
        <v>53</v>
      </c>
      <c r="B73" s="320" t="s">
        <v>126</v>
      </c>
      <c r="C73" s="320"/>
      <c r="D73" s="320"/>
      <c r="E73" s="320"/>
      <c r="F73" s="320"/>
      <c r="G73" s="320"/>
      <c r="H73" s="320"/>
      <c r="I73" s="320"/>
      <c r="J73" s="320"/>
      <c r="K73" s="320"/>
      <c r="L73" s="320"/>
      <c r="M73" s="320"/>
      <c r="N73" s="320"/>
      <c r="O73" s="320"/>
      <c r="P73" s="320"/>
      <c r="Q73" s="320"/>
      <c r="R73" s="320"/>
    </row>
    <row r="74" spans="1:18" ht="24" customHeight="1">
      <c r="A74" s="22" t="s">
        <v>53</v>
      </c>
      <c r="B74" s="318" t="s">
        <v>110</v>
      </c>
      <c r="C74" s="318"/>
      <c r="D74" s="318"/>
      <c r="E74" s="318"/>
      <c r="F74" s="318"/>
      <c r="G74" s="318"/>
      <c r="H74" s="318"/>
      <c r="I74" s="318"/>
      <c r="J74" s="318"/>
      <c r="K74" s="318"/>
      <c r="L74" s="318"/>
      <c r="M74" s="318"/>
      <c r="N74" s="318"/>
      <c r="O74" s="318"/>
      <c r="P74" s="318"/>
      <c r="Q74" s="318"/>
      <c r="R74" s="318"/>
    </row>
    <row r="75" spans="1:18" ht="12.9" customHeight="1">
      <c r="A75" s="22" t="s">
        <v>53</v>
      </c>
      <c r="B75" s="320" t="s">
        <v>51</v>
      </c>
      <c r="C75" s="320"/>
      <c r="D75" s="320"/>
      <c r="E75" s="320"/>
      <c r="F75" s="320"/>
      <c r="G75" s="320"/>
      <c r="H75" s="320"/>
      <c r="I75" s="320"/>
      <c r="J75" s="320"/>
      <c r="K75" s="320"/>
      <c r="L75" s="320"/>
      <c r="M75" s="320"/>
      <c r="N75" s="320"/>
      <c r="O75" s="320"/>
      <c r="P75" s="320"/>
      <c r="Q75" s="320"/>
      <c r="R75" s="320"/>
    </row>
    <row r="76" spans="1:18" ht="12.9" customHeight="1">
      <c r="A76" s="22" t="s">
        <v>53</v>
      </c>
      <c r="B76" s="320" t="s">
        <v>52</v>
      </c>
      <c r="C76" s="320"/>
      <c r="D76" s="320"/>
      <c r="E76" s="320"/>
      <c r="F76" s="320"/>
      <c r="G76" s="320"/>
      <c r="H76" s="320"/>
      <c r="I76" s="320"/>
      <c r="J76" s="320"/>
      <c r="K76" s="320"/>
      <c r="L76" s="320"/>
      <c r="M76" s="320"/>
      <c r="N76" s="320"/>
      <c r="O76" s="320"/>
      <c r="P76" s="320"/>
      <c r="Q76" s="320"/>
      <c r="R76" s="320"/>
    </row>
    <row r="77" spans="1:18" ht="15.6" customHeight="1">
      <c r="A77" s="317" t="s">
        <v>25</v>
      </c>
      <c r="B77" s="317"/>
      <c r="C77" s="317"/>
      <c r="D77" s="317"/>
      <c r="E77" s="317"/>
      <c r="F77" s="317"/>
      <c r="G77" s="317"/>
      <c r="H77" s="317"/>
      <c r="I77" s="317"/>
      <c r="J77" s="317"/>
      <c r="K77" s="317"/>
      <c r="L77" s="317"/>
      <c r="M77" s="317"/>
      <c r="N77" s="317"/>
      <c r="O77" s="317"/>
      <c r="P77" s="317"/>
      <c r="Q77" s="317"/>
      <c r="R77" s="317"/>
    </row>
    <row r="78" spans="1:18" ht="15.6" customHeight="1" thickBot="1">
      <c r="A78" s="329" t="s">
        <v>127</v>
      </c>
      <c r="B78" s="329"/>
      <c r="C78" s="329"/>
      <c r="D78" s="329"/>
      <c r="E78" s="329"/>
      <c r="F78" s="329"/>
      <c r="G78" s="329"/>
      <c r="H78" s="329"/>
      <c r="I78" s="329"/>
      <c r="J78" s="329"/>
      <c r="K78" s="329"/>
      <c r="L78" s="329"/>
      <c r="M78" s="329"/>
      <c r="N78" s="329"/>
      <c r="O78" s="329"/>
      <c r="P78" s="329"/>
      <c r="Q78" s="329"/>
      <c r="R78" s="329"/>
    </row>
    <row r="79" spans="1:18" ht="357" customHeight="1">
      <c r="A79" s="330"/>
      <c r="B79" s="331"/>
      <c r="C79" s="331"/>
      <c r="D79" s="331"/>
      <c r="E79" s="331"/>
      <c r="F79" s="331"/>
      <c r="G79" s="331"/>
      <c r="H79" s="331"/>
      <c r="I79" s="331"/>
      <c r="J79" s="331"/>
      <c r="K79" s="331"/>
      <c r="L79" s="331"/>
      <c r="M79" s="331"/>
      <c r="N79" s="331"/>
      <c r="O79" s="331"/>
      <c r="P79" s="331"/>
      <c r="Q79" s="331"/>
      <c r="R79" s="332"/>
    </row>
    <row r="80" spans="1:18" ht="10.199999999999999" customHeight="1">
      <c r="A80" s="319"/>
      <c r="B80" s="319"/>
      <c r="C80" s="319"/>
      <c r="D80" s="319"/>
      <c r="E80" s="319"/>
      <c r="F80" s="319"/>
      <c r="G80" s="319"/>
      <c r="H80" s="319"/>
      <c r="I80" s="319"/>
      <c r="J80" s="319"/>
      <c r="K80" s="319"/>
      <c r="L80" s="319"/>
      <c r="M80" s="319"/>
      <c r="N80" s="319"/>
      <c r="O80" s="319"/>
      <c r="P80" s="319"/>
      <c r="Q80" s="319"/>
      <c r="R80" s="319"/>
    </row>
    <row r="81" spans="1:18" ht="21.6" customHeight="1">
      <c r="A81" s="326" t="s">
        <v>128</v>
      </c>
      <c r="B81" s="326"/>
      <c r="C81" s="326"/>
      <c r="D81" s="326"/>
      <c r="E81" s="326"/>
      <c r="F81" s="326"/>
      <c r="G81" s="326"/>
      <c r="H81" s="326"/>
      <c r="I81" s="326"/>
      <c r="J81" s="326"/>
      <c r="K81" s="326"/>
      <c r="L81" s="326"/>
      <c r="M81" s="326"/>
      <c r="N81" s="326"/>
      <c r="O81" s="326"/>
      <c r="P81" s="327" t="s">
        <v>0</v>
      </c>
      <c r="Q81" s="327"/>
    </row>
    <row r="82" spans="1:18" ht="28.2" customHeight="1">
      <c r="A82" s="262" t="s">
        <v>26</v>
      </c>
      <c r="B82" s="262"/>
      <c r="C82" s="262"/>
      <c r="D82" s="262"/>
      <c r="E82" s="262"/>
      <c r="F82" s="262"/>
      <c r="G82" s="262"/>
      <c r="H82" s="262"/>
      <c r="I82" s="262"/>
      <c r="J82" s="262"/>
      <c r="K82" s="262"/>
      <c r="L82" s="262"/>
      <c r="M82" s="262"/>
      <c r="N82" s="262"/>
      <c r="O82" s="262"/>
      <c r="P82" s="262"/>
      <c r="Q82" s="262"/>
      <c r="R82" s="262"/>
    </row>
    <row r="83" spans="1:18" ht="12.6" customHeight="1">
      <c r="A83" s="320" t="s">
        <v>77</v>
      </c>
      <c r="B83" s="328"/>
      <c r="C83" s="328"/>
      <c r="D83" s="328"/>
      <c r="E83" s="328"/>
      <c r="F83" s="328"/>
      <c r="G83" s="328"/>
      <c r="H83" s="328"/>
      <c r="I83" s="328"/>
      <c r="J83" s="328"/>
      <c r="K83" s="328"/>
      <c r="L83" s="328"/>
      <c r="M83" s="328"/>
      <c r="N83" s="328"/>
      <c r="O83" s="328"/>
      <c r="P83" s="328"/>
      <c r="Q83" s="328"/>
      <c r="R83" s="328"/>
    </row>
    <row r="84" spans="1:18" ht="28.2" customHeight="1">
      <c r="A84" s="317" t="s">
        <v>58</v>
      </c>
      <c r="B84" s="317"/>
      <c r="C84" s="317"/>
      <c r="D84" s="317"/>
      <c r="E84" s="317"/>
      <c r="F84" s="317"/>
      <c r="G84" s="317"/>
      <c r="H84" s="317"/>
      <c r="I84" s="317"/>
      <c r="J84" s="317"/>
      <c r="K84" s="317"/>
      <c r="L84" s="317"/>
      <c r="M84" s="317"/>
      <c r="N84" s="317"/>
      <c r="O84" s="317"/>
      <c r="P84" s="317"/>
      <c r="Q84" s="317"/>
      <c r="R84" s="317"/>
    </row>
    <row r="85" spans="1:18" ht="27.15" customHeight="1">
      <c r="B85" s="3"/>
      <c r="C85" s="3"/>
      <c r="D85" s="3"/>
      <c r="E85" s="3"/>
      <c r="F85" s="3"/>
      <c r="G85" s="3"/>
      <c r="H85" s="3"/>
      <c r="I85" s="3"/>
      <c r="J85" s="3"/>
      <c r="K85" s="3"/>
    </row>
    <row r="86" spans="1:18" ht="18.600000000000001" customHeight="1">
      <c r="B86" s="3"/>
      <c r="C86" s="3"/>
      <c r="D86" s="3"/>
      <c r="E86" s="3"/>
      <c r="F86" s="3"/>
      <c r="G86" s="3"/>
      <c r="H86" s="3"/>
      <c r="I86" s="3"/>
      <c r="J86" s="3"/>
      <c r="K86" s="3"/>
    </row>
    <row r="87" spans="1:18" ht="18.600000000000001" customHeight="1"/>
    <row r="88" spans="1:18" ht="18.600000000000001" customHeight="1"/>
    <row r="89" spans="1:18" ht="18.600000000000001" customHeight="1"/>
    <row r="90" spans="1:18" ht="18.600000000000001" customHeight="1"/>
    <row r="91" spans="1:18" ht="18.600000000000001" customHeight="1"/>
    <row r="92" spans="1:18" ht="18.600000000000001" customHeight="1"/>
    <row r="93" spans="1:18" ht="24.6" customHeight="1"/>
    <row r="94" spans="1:18" ht="24.6" customHeight="1"/>
    <row r="95" spans="1:18" ht="24.6" customHeight="1"/>
    <row r="96" spans="1:18" ht="24.6" customHeight="1"/>
    <row r="97" ht="24.6" customHeight="1"/>
    <row r="98" ht="18.600000000000001" customHeight="1"/>
    <row r="99" ht="18.600000000000001" customHeight="1"/>
    <row r="100" ht="18.600000000000001" customHeight="1"/>
    <row r="101" ht="18.600000000000001" customHeight="1"/>
    <row r="102" ht="18.600000000000001" customHeight="1"/>
    <row r="103" ht="18.600000000000001" customHeight="1"/>
    <row r="104" ht="18.600000000000001" customHeight="1"/>
    <row r="105" ht="18.600000000000001" customHeight="1"/>
    <row r="106" ht="18.600000000000001" customHeight="1"/>
    <row r="107" ht="11.25" customHeight="1"/>
  </sheetData>
  <sheetProtection password="BF24" sheet="1" formatRows="0" selectLockedCells="1"/>
  <mergeCells count="152">
    <mergeCell ref="B67:R67"/>
    <mergeCell ref="A68:R68"/>
    <mergeCell ref="B65:R65"/>
    <mergeCell ref="B66:R66"/>
    <mergeCell ref="A69:R69"/>
    <mergeCell ref="B48:C48"/>
    <mergeCell ref="B49:C49"/>
    <mergeCell ref="A22:I22"/>
    <mergeCell ref="A23:E23"/>
    <mergeCell ref="F23:I23"/>
    <mergeCell ref="J22:R22"/>
    <mergeCell ref="A37:E37"/>
    <mergeCell ref="F37:I37"/>
    <mergeCell ref="A42:R42"/>
    <mergeCell ref="L49:M49"/>
    <mergeCell ref="D49:E49"/>
    <mergeCell ref="H43:M43"/>
    <mergeCell ref="H44:J44"/>
    <mergeCell ref="H45:K45"/>
    <mergeCell ref="L45:M45"/>
    <mergeCell ref="N45:O45"/>
    <mergeCell ref="B43:G43"/>
    <mergeCell ref="N43:R43"/>
    <mergeCell ref="P44:Q44"/>
    <mergeCell ref="A1:R1"/>
    <mergeCell ref="A25:R25"/>
    <mergeCell ref="A26:R26"/>
    <mergeCell ref="J27:R27"/>
    <mergeCell ref="J28:R28"/>
    <mergeCell ref="J29:R29"/>
    <mergeCell ref="J30:R30"/>
    <mergeCell ref="N32:R32"/>
    <mergeCell ref="N33:R33"/>
    <mergeCell ref="A2:K4"/>
    <mergeCell ref="N12:R12"/>
    <mergeCell ref="N13:R13"/>
    <mergeCell ref="L14:N14"/>
    <mergeCell ref="L15:N15"/>
    <mergeCell ref="A14:K14"/>
    <mergeCell ref="A15:K15"/>
    <mergeCell ref="A18:G18"/>
    <mergeCell ref="O4:R4"/>
    <mergeCell ref="L3:N3"/>
    <mergeCell ref="L4:N4"/>
    <mergeCell ref="A21:I21"/>
    <mergeCell ref="J21:R21"/>
    <mergeCell ref="J23:R23"/>
    <mergeCell ref="L2:R2"/>
    <mergeCell ref="A84:R84"/>
    <mergeCell ref="B74:R74"/>
    <mergeCell ref="A80:R80"/>
    <mergeCell ref="B73:R73"/>
    <mergeCell ref="B75:R75"/>
    <mergeCell ref="A55:R55"/>
    <mergeCell ref="B46:C46"/>
    <mergeCell ref="A63:R63"/>
    <mergeCell ref="A64:R64"/>
    <mergeCell ref="B70:R70"/>
    <mergeCell ref="A81:O81"/>
    <mergeCell ref="P81:Q81"/>
    <mergeCell ref="A83:R83"/>
    <mergeCell ref="A77:R77"/>
    <mergeCell ref="A78:R78"/>
    <mergeCell ref="A79:R79"/>
    <mergeCell ref="A82:R82"/>
    <mergeCell ref="A72:R72"/>
    <mergeCell ref="B76:R76"/>
    <mergeCell ref="A58:R58"/>
    <mergeCell ref="H48:K48"/>
    <mergeCell ref="L46:M46"/>
    <mergeCell ref="L47:M47"/>
    <mergeCell ref="L48:M48"/>
    <mergeCell ref="A7:R7"/>
    <mergeCell ref="O14:R14"/>
    <mergeCell ref="O15:R15"/>
    <mergeCell ref="A12:M12"/>
    <mergeCell ref="A13:M13"/>
    <mergeCell ref="J11:R11"/>
    <mergeCell ref="A6:R6"/>
    <mergeCell ref="A5:R5"/>
    <mergeCell ref="A11:F11"/>
    <mergeCell ref="A10:R10"/>
    <mergeCell ref="A8:R8"/>
    <mergeCell ref="A9:L9"/>
    <mergeCell ref="M9:N9"/>
    <mergeCell ref="H18:N18"/>
    <mergeCell ref="O18:R18"/>
    <mergeCell ref="A16:R16"/>
    <mergeCell ref="A17:R17"/>
    <mergeCell ref="O3:R3"/>
    <mergeCell ref="A40:I40"/>
    <mergeCell ref="J40:Q40"/>
    <mergeCell ref="N49:O49"/>
    <mergeCell ref="B60:R60"/>
    <mergeCell ref="B59:R59"/>
    <mergeCell ref="A54:M54"/>
    <mergeCell ref="H46:K46"/>
    <mergeCell ref="H47:K47"/>
    <mergeCell ref="A20:R20"/>
    <mergeCell ref="A28:I28"/>
    <mergeCell ref="A24:E24"/>
    <mergeCell ref="F24:I24"/>
    <mergeCell ref="A27:I27"/>
    <mergeCell ref="J24:R24"/>
    <mergeCell ref="A36:E36"/>
    <mergeCell ref="A39:R39"/>
    <mergeCell ref="A29:E29"/>
    <mergeCell ref="F29:I29"/>
    <mergeCell ref="A30:E30"/>
    <mergeCell ref="F30:I30"/>
    <mergeCell ref="D48:E48"/>
    <mergeCell ref="D47:E47"/>
    <mergeCell ref="D46:E46"/>
    <mergeCell ref="F46:G46"/>
    <mergeCell ref="F36:I36"/>
    <mergeCell ref="A31:Q31"/>
    <mergeCell ref="A71:R71"/>
    <mergeCell ref="H49:K49"/>
    <mergeCell ref="A51:M51"/>
    <mergeCell ref="F47:G47"/>
    <mergeCell ref="F48:G48"/>
    <mergeCell ref="B62:R62"/>
    <mergeCell ref="B61:R61"/>
    <mergeCell ref="N47:O47"/>
    <mergeCell ref="N46:O46"/>
    <mergeCell ref="N52:R52"/>
    <mergeCell ref="N54:R54"/>
    <mergeCell ref="N51:R51"/>
    <mergeCell ref="A52:M52"/>
    <mergeCell ref="A56:R56"/>
    <mergeCell ref="A57:R57"/>
    <mergeCell ref="B50:C50"/>
    <mergeCell ref="D50:E50"/>
    <mergeCell ref="F50:G50"/>
    <mergeCell ref="H50:K50"/>
    <mergeCell ref="N53:Q53"/>
    <mergeCell ref="A53:M53"/>
    <mergeCell ref="L50:M50"/>
    <mergeCell ref="N50:O50"/>
    <mergeCell ref="F49:G49"/>
    <mergeCell ref="A32:M32"/>
    <mergeCell ref="A33:M33"/>
    <mergeCell ref="A34:R34"/>
    <mergeCell ref="A35:R35"/>
    <mergeCell ref="J36:R36"/>
    <mergeCell ref="D45:E45"/>
    <mergeCell ref="F45:G45"/>
    <mergeCell ref="N48:O48"/>
    <mergeCell ref="B45:C45"/>
    <mergeCell ref="B47:C47"/>
    <mergeCell ref="A38:R38"/>
    <mergeCell ref="J37:R37"/>
  </mergeCells>
  <conditionalFormatting sqref="A10">
    <cfRule type="expression" dxfId="65" priority="88">
      <formula>K9 = "Oui"</formula>
    </cfRule>
  </conditionalFormatting>
  <conditionalFormatting sqref="A13">
    <cfRule type="expression" dxfId="64" priority="41">
      <formula xml:space="preserve"> $A$13 =""</formula>
    </cfRule>
  </conditionalFormatting>
  <conditionalFormatting sqref="A33">
    <cfRule type="expression" dxfId="63" priority="25">
      <formula xml:space="preserve"> $A$33 =""</formula>
    </cfRule>
  </conditionalFormatting>
  <conditionalFormatting sqref="A37">
    <cfRule type="expression" dxfId="62" priority="7">
      <formula>$A$37=""</formula>
    </cfRule>
  </conditionalFormatting>
  <conditionalFormatting sqref="A24:E24">
    <cfRule type="expression" dxfId="61" priority="34">
      <formula xml:space="preserve"> $A$24 =""</formula>
    </cfRule>
  </conditionalFormatting>
  <conditionalFormatting sqref="A30:E30">
    <cfRule type="expression" dxfId="60" priority="28">
      <formula xml:space="preserve"> $A$30 =""</formula>
    </cfRule>
  </conditionalFormatting>
  <conditionalFormatting sqref="A15:H15">
    <cfRule type="expression" dxfId="59" priority="40">
      <formula xml:space="preserve"> $A$15 =""</formula>
    </cfRule>
  </conditionalFormatting>
  <conditionalFormatting sqref="A22:I22">
    <cfRule type="expression" dxfId="58" priority="36">
      <formula xml:space="preserve"> $A$22 =""</formula>
    </cfRule>
  </conditionalFormatting>
  <conditionalFormatting sqref="A28:I28">
    <cfRule type="expression" dxfId="57" priority="30">
      <formula xml:space="preserve"> $A$28 =""</formula>
    </cfRule>
  </conditionalFormatting>
  <conditionalFormatting sqref="A7:Q7">
    <cfRule type="expression" dxfId="56" priority="44">
      <formula>$A$7 = ""</formula>
    </cfRule>
  </conditionalFormatting>
  <conditionalFormatting sqref="A35:Q35">
    <cfRule type="expression" dxfId="55" priority="23">
      <formula>$A$35=""</formula>
    </cfRule>
  </conditionalFormatting>
  <conditionalFormatting sqref="F24:I24">
    <cfRule type="expression" dxfId="54" priority="33">
      <formula xml:space="preserve"> $F$24 =""</formula>
    </cfRule>
  </conditionalFormatting>
  <conditionalFormatting sqref="F30:I30">
    <cfRule type="expression" dxfId="53" priority="27">
      <formula xml:space="preserve"> $F$30 =""</formula>
    </cfRule>
  </conditionalFormatting>
  <conditionalFormatting sqref="F37:I37">
    <cfRule type="expression" dxfId="52" priority="21">
      <formula>$F$37=""</formula>
    </cfRule>
  </conditionalFormatting>
  <conditionalFormatting sqref="H18 J40">
    <cfRule type="expression" dxfId="51" priority="66">
      <formula>OR($H$18 ="Choisir", $H$18 ="")</formula>
    </cfRule>
  </conditionalFormatting>
  <conditionalFormatting sqref="J22:Q22">
    <cfRule type="expression" dxfId="50" priority="35">
      <formula xml:space="preserve"> $J$22 =""</formula>
    </cfRule>
  </conditionalFormatting>
  <conditionalFormatting sqref="J24:Q24">
    <cfRule type="expression" dxfId="49" priority="32">
      <formula xml:space="preserve"> $J$24 =""</formula>
    </cfRule>
  </conditionalFormatting>
  <conditionalFormatting sqref="J28:Q28">
    <cfRule type="expression" dxfId="48" priority="29">
      <formula xml:space="preserve"> $J$28 =""</formula>
    </cfRule>
  </conditionalFormatting>
  <conditionalFormatting sqref="J30:Q30">
    <cfRule type="expression" dxfId="47" priority="26">
      <formula xml:space="preserve"> $J$30 =""</formula>
    </cfRule>
  </conditionalFormatting>
  <conditionalFormatting sqref="J37:Q37">
    <cfRule type="expression" dxfId="46" priority="20">
      <formula>$J$37=""</formula>
    </cfRule>
  </conditionalFormatting>
  <conditionalFormatting sqref="L4">
    <cfRule type="expression" dxfId="45" priority="17">
      <formula>L4 = ""</formula>
    </cfRule>
  </conditionalFormatting>
  <conditionalFormatting sqref="L15">
    <cfRule type="expression" dxfId="44" priority="39">
      <formula>$L$15 =""</formula>
    </cfRule>
  </conditionalFormatting>
  <conditionalFormatting sqref="M9">
    <cfRule type="expression" dxfId="43" priority="1">
      <formula>OR($K$9="Choisir",$K$9 ="")</formula>
    </cfRule>
  </conditionalFormatting>
  <conditionalFormatting sqref="N13">
    <cfRule type="expression" dxfId="42" priority="10">
      <formula>$N$13=""</formula>
    </cfRule>
  </conditionalFormatting>
  <conditionalFormatting sqref="N33">
    <cfRule type="expression" dxfId="41" priority="9">
      <formula>$N$33 =""</formula>
    </cfRule>
  </conditionalFormatting>
  <conditionalFormatting sqref="N53">
    <cfRule type="expression" dxfId="40" priority="15">
      <formula>OR($N$53 ="Choisir", $N$53 ="")</formula>
    </cfRule>
  </conditionalFormatting>
  <conditionalFormatting sqref="N52:P52">
    <cfRule type="expression" dxfId="39" priority="13">
      <formula>$N$52 =""</formula>
    </cfRule>
  </conditionalFormatting>
  <conditionalFormatting sqref="O4">
    <cfRule type="expression" dxfId="38" priority="14">
      <formula>O4=""</formula>
    </cfRule>
  </conditionalFormatting>
  <conditionalFormatting sqref="O15">
    <cfRule type="expression" dxfId="37" priority="38">
      <formula>$O$15 =""</formula>
    </cfRule>
  </conditionalFormatting>
  <conditionalFormatting sqref="P81">
    <cfRule type="expression" dxfId="36" priority="8">
      <formula>OR(P81 ="Choisir", P81 ="")</formula>
    </cfRule>
  </conditionalFormatting>
  <dataValidations count="17">
    <dataValidation type="custom" errorStyle="information" allowBlank="1" showInputMessage="1" showErrorMessage="1" error="Le NEQ se compose de 10 chiffres sans lettres" sqref="N13 N33" xr:uid="{CAB0B54A-9846-48F4-AAFE-7F7407444BC2}">
      <formula1>AND(LEN(TEXT(N13,"0"))=10, N13*1=N13)</formula1>
    </dataValidation>
    <dataValidation type="list" allowBlank="1" showInputMessage="1" showErrorMessage="1" sqref="H18" xr:uid="{D7218A45-1F28-430D-916C-69D0394C3A45}">
      <formula1>"Choisir,Présentée par le Participant seul,Présentée par le Participant assisté d’un Partenaire"</formula1>
    </dataValidation>
    <dataValidation type="list" allowBlank="1" showInputMessage="1" showErrorMessage="1" sqref="P81" xr:uid="{ADC7FF08-1E52-4FEE-9F88-F5EC422F56D3}">
      <formula1>"Choisir,Oui,Non"</formula1>
    </dataValidation>
    <dataValidation allowBlank="1" showInputMessage="1" showErrorMessage="1" promptTitle="Information" prompt="No du contrat d’Hydro-Québec qui commence par le chiffre 3 et se trouve sur la facture du client (333 222 111). Les clients assujetis aux tarifs L et G doivent plutôt inscrire le numéro de compte de leur contrat dans (111111-222222)" sqref="E44" xr:uid="{7762A33C-42AC-42FE-9B9A-A1BD69F8F850}"/>
    <dataValidation allowBlank="1" showInputMessage="1" showErrorMessage="1" promptTitle="Information" prompt="Nom du fournisseur d'électricité, si autre qu'Hydro-Québec." sqref="K44" xr:uid="{9B4A09BA-60C0-40DE-B17A-64CD00B3C3FF}"/>
    <dataValidation allowBlank="1" showInputMessage="1" showErrorMessage="1" promptTitle="Information" prompt="Indiquez le numéro de votre compte auprès de votre fournisseur d’électricité." sqref="M44" xr:uid="{4CCEEF2C-92B6-4748-8F39-461FF26EF23E}"/>
    <dataValidation allowBlank="1" showInputMessage="1" showErrorMessage="1" promptTitle="Information" prompt="Le numéro du compteur       d’Hydro-Québec se trouve sur la facture du client." sqref="G44" xr:uid="{EA73AF24-D31A-442B-9BA5-579D632F1A96}"/>
    <dataValidation allowBlank="1" showInputMessage="1" showErrorMessage="1" promptTitle="Information" prompt="Le numéro de client         d’Hydro-Québec qui débute par le chiffre 1 et se trouve sur la facture du client           (p. ex : 111 222 333).             Les clients assujetis aux tarifs L et LG n’ont rien à saisir." sqref="C44" xr:uid="{746B39A4-985A-453A-BB44-E5764FBEC3B8}"/>
    <dataValidation allowBlank="1" showInputMessage="1" showErrorMessage="1" promptTitle="Information" prompt="Les partenaires qui présentent le projet au nom d’un client doivent indiquer le nom de l’entreprise de ce dernier et non celui de leur entreprise." sqref="G11 J11:K11" xr:uid="{492A01B8-6FE7-4078-837E-869D790CEC27}"/>
    <dataValidation errorStyle="information" allowBlank="1" showErrorMessage="1" sqref="A11 A66:A70 A45:A64 A14:A18 A20:A43" xr:uid="{1D36F71B-2F87-4098-8104-6A2B4CBD252A}"/>
    <dataValidation type="list" allowBlank="1" showInputMessage="1" showErrorMessage="1" sqref="H45:H50" xr:uid="{F29BC9F5-B550-48B4-A638-081B3CFA6385}">
      <formula1>"Sélectionner, Coop St-Jean-Baptiste-de-Rouville, Hydro Westmount, Hydro-Coaticook, Hydro-Joliette, Hydro-Jonquière-Ville de Saguenay, Hydro-Magog, Hydro-Sherbrooke, Ville d'Alma, Ville d’Amos, Ville de Baie-Comeau"</formula1>
    </dataValidation>
    <dataValidation allowBlank="1" showInputMessage="1" showErrorMessage="1" prompt="Consommation de combustible du Bâtiment pour l'année calendaire précédente. Indiquer l'unité et le type de combustible." sqref="R44" xr:uid="{825D7F5E-8F84-4BBE-879C-D06C67E23567}"/>
    <dataValidation allowBlank="1" showInputMessage="1" showErrorMessage="1" prompt="Consommation d'électricité du Bâtiment pour l'année calendaire précédente (en kWh)." sqref="O44" xr:uid="{AE5E4FAE-1529-48CD-9339-1DC461E6D48A}"/>
    <dataValidation type="list" allowBlank="1" showInputMessage="1" showErrorMessage="1" sqref="Q45:Q50" xr:uid="{4D554267-BBD5-43F1-A5E5-0E2334AEC5E3}">
      <formula1>"Choisir, m³ gaz naturel, litres   d'huile, litres propane"</formula1>
    </dataValidation>
    <dataValidation type="list" allowBlank="1" showInputMessage="1" showErrorMessage="1" sqref="N53:Q53" xr:uid="{14A7E7A7-20EE-4D69-89DF-0F2E169DEBAE}">
      <formula1>"Choisir, Électrification efficace, Nouvelle construction, Agrandissement, Électrification efficace et agrandissement,  Ajout d'équipements, Mise aux normes,"</formula1>
    </dataValidation>
    <dataValidation type="list" allowBlank="1" showInputMessage="1" showErrorMessage="1" sqref="M9" xr:uid="{0EC86876-D907-46E8-B32A-1A142DEF6040}">
      <formula1>"Choisir,Oui,Non,"</formula1>
    </dataValidation>
    <dataValidation type="list" allowBlank="1" showInputMessage="1" showErrorMessage="1" sqref="J40:Q40" xr:uid="{561BF69B-7018-4048-B080-ADEE047A819A}">
      <formula1>INDIRECT("ListeTypeBatiment")</formula1>
    </dataValidation>
  </dataValidations>
  <pageMargins left="0.5" right="0.5" top="1.0347222222222201" bottom="0.511811023622047" header="0.31496062992126" footer="0.31496062992126"/>
  <pageSetup fitToWidth="0" fitToHeight="0" orientation="portrait" r:id="rId1"/>
  <headerFooter>
    <oddHeader xml:space="preserve">&amp;L&amp;G&amp;R&amp;"+,Gras"&amp;12&amp;K000000Programme Solutions efficaces – Volet Analyse énergétique &amp;"Calibri,Normal"
&amp;"+,Normal"&amp;11Proposition d’Analyse énergétique &amp;"Calibri,Normal"&amp;12
</oddHeader>
    <oddFooter>&amp;L&amp;6Programme solutions efficaces (2026-05)&amp;R&amp;6&amp;P/&amp;N</oddFooter>
  </headerFooter>
  <rowBreaks count="2" manualBreakCount="2">
    <brk id="38" max="16383" man="1"/>
    <brk id="70" max="16383" man="1"/>
  </rowBreaks>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D1FA4A-44E5-49F6-874F-981614EE75EF}">
  <sheetPr codeName="Feuil4">
    <tabColor theme="4" tint="0.59999389629810485"/>
  </sheetPr>
  <dimension ref="A1:M29"/>
  <sheetViews>
    <sheetView showGridLines="0" view="pageLayout" topLeftCell="C1" zoomScale="110" zoomScaleNormal="60" zoomScaleSheetLayoutView="89" zoomScalePageLayoutView="110" workbookViewId="0">
      <selection activeCell="L3" sqref="L3:M3"/>
    </sheetView>
  </sheetViews>
  <sheetFormatPr baseColWidth="10" defaultColWidth="6.5546875" defaultRowHeight="13.8"/>
  <cols>
    <col min="1" max="1" width="3.44140625" style="1" customWidth="1"/>
    <col min="2" max="2" width="18.44140625" style="1" customWidth="1"/>
    <col min="3" max="3" width="24.88671875" style="1" customWidth="1"/>
    <col min="4" max="4" width="7.5546875" style="1" customWidth="1"/>
    <col min="5" max="5" width="6.88671875" style="1" customWidth="1"/>
    <col min="6" max="6" width="6.44140625" style="1" customWidth="1"/>
    <col min="7" max="7" width="14.88671875" style="1" customWidth="1"/>
    <col min="8" max="8" width="15" style="1" customWidth="1"/>
    <col min="9" max="9" width="14" style="1" customWidth="1"/>
    <col min="10" max="10" width="12.5546875" style="1" customWidth="1"/>
    <col min="11" max="11" width="11.44140625" style="1" customWidth="1"/>
    <col min="12" max="12" width="27.88671875" style="1" customWidth="1"/>
    <col min="13" max="13" width="3.88671875" style="1" customWidth="1"/>
    <col min="14" max="18" width="6.5546875" style="1"/>
    <col min="19" max="19" width="11.88671875" style="1" customWidth="1"/>
    <col min="20" max="16384" width="6.5546875" style="1"/>
  </cols>
  <sheetData>
    <row r="1" spans="1:13" ht="14.1" customHeight="1" thickBot="1">
      <c r="H1" s="358" t="s">
        <v>2</v>
      </c>
      <c r="I1" s="358"/>
      <c r="J1" s="358"/>
      <c r="K1" s="358"/>
      <c r="L1" s="358"/>
      <c r="M1" s="358"/>
    </row>
    <row r="2" spans="1:13" ht="23.7" customHeight="1">
      <c r="H2" s="359" t="s">
        <v>1</v>
      </c>
      <c r="I2" s="365"/>
      <c r="J2" s="359" t="s">
        <v>274</v>
      </c>
      <c r="K2" s="360"/>
      <c r="L2" s="359" t="s">
        <v>275</v>
      </c>
      <c r="M2" s="360"/>
    </row>
    <row r="3" spans="1:13" ht="18.600000000000001" customHeight="1">
      <c r="H3" s="366" t="str">
        <f>IF('i-Proposition'!F4="","",'i-Proposition'!F4)</f>
        <v/>
      </c>
      <c r="I3" s="367"/>
      <c r="J3" s="363" t="str">
        <f>IF('i-Proposition'!O4="","",'i-Proposition'!O4)</f>
        <v/>
      </c>
      <c r="K3" s="364"/>
      <c r="L3" s="361"/>
      <c r="M3" s="362"/>
    </row>
    <row r="4" spans="1:13" ht="14.4" thickBot="1">
      <c r="A4" s="410"/>
      <c r="B4" s="410"/>
      <c r="C4" s="410"/>
      <c r="D4" s="410"/>
      <c r="E4" s="410"/>
      <c r="F4" s="410"/>
      <c r="G4" s="410"/>
      <c r="H4" s="410"/>
      <c r="I4" s="410"/>
      <c r="J4" s="410"/>
      <c r="K4" s="410"/>
      <c r="L4" s="410"/>
      <c r="M4" s="410"/>
    </row>
    <row r="5" spans="1:13" ht="31.65" customHeight="1" thickBot="1">
      <c r="A5" s="414" t="s">
        <v>129</v>
      </c>
      <c r="B5" s="414"/>
      <c r="C5" s="414"/>
      <c r="D5" s="414"/>
      <c r="E5" s="414"/>
      <c r="F5" s="414"/>
      <c r="G5" s="409" t="str">
        <f>"Étape Proposition d'analyse" &amp; CHAR(10) &amp; "Coûts prévus de l’Analyse énergétique"</f>
        <v>Étape Proposition d'analyse
Coûts prévus de l’Analyse énergétique</v>
      </c>
      <c r="H5" s="409"/>
      <c r="I5" s="409" t="str">
        <f>"Étape Analyse réalisée" &amp; CHAR(10) &amp; "Coûts réels de l’Analyse énergétique"</f>
        <v>Étape Analyse réalisée
Coûts réels de l’Analyse énergétique</v>
      </c>
      <c r="J5" s="409"/>
      <c r="K5" s="409"/>
      <c r="L5" s="407"/>
      <c r="M5" s="408"/>
    </row>
    <row r="6" spans="1:13" ht="47.4" customHeight="1">
      <c r="A6" s="20"/>
      <c r="B6" s="21" t="s">
        <v>59</v>
      </c>
      <c r="C6" s="28" t="str">
        <f>"Nom du fournisseur" &amp; CHAR(10) &amp; "(ou métier si main d'oeuvre interne)"</f>
        <v>Nom du fournisseur
(ou métier si main d'oeuvre interne)</v>
      </c>
      <c r="D6" s="411" t="str">
        <f>"Description des biens" &amp; CHAR(10) &amp; "et des services achetés"</f>
        <v>Description des biens
et des services achetés</v>
      </c>
      <c r="E6" s="412"/>
      <c r="F6" s="413"/>
      <c r="G6" s="9" t="str">
        <f>"Nº de soumission" &amp; CHAR(10) &amp; "(ou nb d’heures estimé si main-d’oeuvre interne)"</f>
        <v>Nº de soumission
(ou nb d’heures estimé si main-d’oeuvre interne)</v>
      </c>
      <c r="H6" s="9" t="s">
        <v>38</v>
      </c>
      <c r="I6" s="9" t="str">
        <f>"Nº de facture" &amp; CHAR(10) &amp; "(ou nb d’heures réel si main-d’oeuvre interne)"</f>
        <v>Nº de facture
(ou nb d’heures réel si main-d’oeuvre interne)</v>
      </c>
      <c r="J6" s="10" t="str">
        <f>"Date de" &amp; CHAR(10) &amp; "facturation" &amp; CHAR(10) &amp; "(AAAA-MM-JJ)"</f>
        <v>Date de
facturation
(AAAA-MM-JJ)</v>
      </c>
      <c r="K6" s="10" t="str">
        <f>"Montant" &amp; CHAR(10) &amp; "($ CA )" &amp; CHAR(10) &amp; "(1)"</f>
        <v>Montant
($ CA )
(1)</v>
      </c>
      <c r="L6" s="405" t="s">
        <v>36</v>
      </c>
      <c r="M6" s="406"/>
    </row>
    <row r="7" spans="1:13" ht="15.75" customHeight="1">
      <c r="A7" s="36">
        <v>1</v>
      </c>
      <c r="B7" s="30" t="s">
        <v>284</v>
      </c>
      <c r="C7" s="31"/>
      <c r="D7" s="396"/>
      <c r="E7" s="397"/>
      <c r="F7" s="398"/>
      <c r="G7" s="11"/>
      <c r="H7" s="32"/>
      <c r="I7" s="11"/>
      <c r="J7" s="8"/>
      <c r="K7" s="32"/>
      <c r="L7" s="399"/>
      <c r="M7" s="400"/>
    </row>
    <row r="8" spans="1:13" ht="15.75" customHeight="1">
      <c r="A8" s="36">
        <v>2</v>
      </c>
      <c r="B8" s="30" t="s">
        <v>10</v>
      </c>
      <c r="C8" s="31"/>
      <c r="D8" s="396"/>
      <c r="E8" s="397"/>
      <c r="F8" s="398"/>
      <c r="G8" s="11"/>
      <c r="H8" s="32"/>
      <c r="I8" s="11"/>
      <c r="J8" s="8"/>
      <c r="K8" s="32"/>
      <c r="L8" s="399"/>
      <c r="M8" s="400"/>
    </row>
    <row r="9" spans="1:13" ht="15.75" customHeight="1">
      <c r="A9" s="36">
        <v>3</v>
      </c>
      <c r="B9" s="30" t="s">
        <v>10</v>
      </c>
      <c r="C9" s="31"/>
      <c r="D9" s="396"/>
      <c r="E9" s="397"/>
      <c r="F9" s="398"/>
      <c r="G9" s="11"/>
      <c r="H9" s="32"/>
      <c r="I9" s="11"/>
      <c r="J9" s="8"/>
      <c r="K9" s="32"/>
      <c r="L9" s="399"/>
      <c r="M9" s="400"/>
    </row>
    <row r="10" spans="1:13" ht="15.75" customHeight="1">
      <c r="A10" s="36">
        <v>4</v>
      </c>
      <c r="B10" s="30" t="s">
        <v>10</v>
      </c>
      <c r="C10" s="31"/>
      <c r="D10" s="396"/>
      <c r="E10" s="397"/>
      <c r="F10" s="398"/>
      <c r="G10" s="11"/>
      <c r="H10" s="32"/>
      <c r="I10" s="11"/>
      <c r="J10" s="8"/>
      <c r="K10" s="32"/>
      <c r="L10" s="399"/>
      <c r="M10" s="400"/>
    </row>
    <row r="11" spans="1:13" ht="15.75" customHeight="1">
      <c r="A11" s="36">
        <v>5</v>
      </c>
      <c r="B11" s="30" t="s">
        <v>10</v>
      </c>
      <c r="C11" s="31"/>
      <c r="D11" s="396"/>
      <c r="E11" s="397"/>
      <c r="F11" s="398"/>
      <c r="G11" s="11"/>
      <c r="H11" s="32"/>
      <c r="I11" s="11"/>
      <c r="J11" s="8"/>
      <c r="K11" s="32"/>
      <c r="L11" s="399"/>
      <c r="M11" s="400"/>
    </row>
    <row r="12" spans="1:13" ht="15.75" customHeight="1">
      <c r="A12" s="36">
        <v>6</v>
      </c>
      <c r="B12" s="30" t="s">
        <v>10</v>
      </c>
      <c r="C12" s="31"/>
      <c r="D12" s="396"/>
      <c r="E12" s="397"/>
      <c r="F12" s="398"/>
      <c r="G12" s="11"/>
      <c r="H12" s="32"/>
      <c r="I12" s="11"/>
      <c r="J12" s="8"/>
      <c r="K12" s="33"/>
      <c r="L12" s="399"/>
      <c r="M12" s="400"/>
    </row>
    <row r="13" spans="1:13" ht="15.75" customHeight="1">
      <c r="A13" s="36">
        <v>7</v>
      </c>
      <c r="B13" s="30" t="s">
        <v>10</v>
      </c>
      <c r="C13" s="31"/>
      <c r="D13" s="396"/>
      <c r="E13" s="397"/>
      <c r="F13" s="398"/>
      <c r="G13" s="11"/>
      <c r="H13" s="32"/>
      <c r="I13" s="11"/>
      <c r="J13" s="8"/>
      <c r="K13" s="33"/>
      <c r="L13" s="399"/>
      <c r="M13" s="400"/>
    </row>
    <row r="14" spans="1:13" ht="15.75" customHeight="1" thickBot="1">
      <c r="A14" s="36">
        <v>8</v>
      </c>
      <c r="B14" s="30" t="s">
        <v>10</v>
      </c>
      <c r="C14" s="31"/>
      <c r="D14" s="396"/>
      <c r="E14" s="397"/>
      <c r="F14" s="398"/>
      <c r="G14" s="11"/>
      <c r="H14" s="39"/>
      <c r="I14" s="11"/>
      <c r="J14" s="8"/>
      <c r="K14" s="40"/>
      <c r="L14" s="399"/>
      <c r="M14" s="400"/>
    </row>
    <row r="15" spans="1:13" ht="15.75" customHeight="1">
      <c r="A15" s="37"/>
      <c r="B15" s="37"/>
      <c r="C15" s="37"/>
      <c r="D15" s="403" t="s">
        <v>60</v>
      </c>
      <c r="E15" s="403"/>
      <c r="F15" s="403"/>
      <c r="G15" s="404"/>
      <c r="H15" s="41">
        <f>SUMIF($B7:$B14,"Main d'œuvre interne",H7:H14)</f>
        <v>0</v>
      </c>
      <c r="I15" s="420"/>
      <c r="J15" s="421"/>
      <c r="K15" s="42">
        <f>SUMIF($B7:$B14,"Main d'œuvre interne",K7:K14)</f>
        <v>0</v>
      </c>
      <c r="L15" s="401"/>
      <c r="M15" s="402"/>
    </row>
    <row r="16" spans="1:13" ht="15.75" customHeight="1">
      <c r="A16" s="395" t="s">
        <v>130</v>
      </c>
      <c r="B16" s="395"/>
      <c r="C16" s="395"/>
      <c r="D16" s="391" t="s">
        <v>131</v>
      </c>
      <c r="E16" s="391"/>
      <c r="F16" s="391"/>
      <c r="G16" s="392"/>
      <c r="H16" s="34">
        <f>SUMIF($B7:$B14,"Main d'œuvre externe",H7:H14)</f>
        <v>0</v>
      </c>
      <c r="I16" s="422"/>
      <c r="J16" s="423"/>
      <c r="K16" s="35">
        <f>SUMIF($B7:$B14,"Main d'œuvre externe",K7:K14)</f>
        <v>0</v>
      </c>
      <c r="L16" s="401"/>
      <c r="M16" s="402"/>
    </row>
    <row r="17" spans="1:13" ht="15.75" customHeight="1">
      <c r="A17" s="395"/>
      <c r="B17" s="395"/>
      <c r="C17" s="395"/>
      <c r="D17" s="391" t="s">
        <v>132</v>
      </c>
      <c r="E17" s="391"/>
      <c r="F17" s="391"/>
      <c r="G17" s="392"/>
      <c r="H17" s="34">
        <f>SUMIF($B7:$B14,"Autre",H7:H14)</f>
        <v>0</v>
      </c>
      <c r="I17" s="335"/>
      <c r="J17" s="426"/>
      <c r="K17" s="35">
        <f>SUMIF($B7:$B14,"Autre",K7:K14)</f>
        <v>0</v>
      </c>
      <c r="L17" s="401"/>
      <c r="M17" s="402"/>
    </row>
    <row r="18" spans="1:13" ht="15.75" customHeight="1">
      <c r="A18" s="395"/>
      <c r="B18" s="395"/>
      <c r="C18" s="395"/>
      <c r="D18" s="393" t="s">
        <v>39</v>
      </c>
      <c r="E18" s="393"/>
      <c r="F18" s="393"/>
      <c r="G18" s="394"/>
      <c r="H18" s="61">
        <f>SUM(H15:H17)</f>
        <v>0</v>
      </c>
      <c r="I18" s="424"/>
      <c r="J18" s="425"/>
      <c r="K18" s="62">
        <f>SUM(K15:K17)</f>
        <v>0</v>
      </c>
      <c r="L18" s="401"/>
      <c r="M18" s="402"/>
    </row>
    <row r="19" spans="1:13" ht="18.600000000000001" customHeight="1">
      <c r="A19" s="310" t="s">
        <v>133</v>
      </c>
      <c r="B19" s="310"/>
      <c r="C19" s="310"/>
      <c r="D19" s="310"/>
      <c r="E19" s="310"/>
      <c r="F19" s="310"/>
      <c r="G19" s="310"/>
      <c r="H19" s="310"/>
      <c r="I19" s="310"/>
      <c r="J19" s="310"/>
      <c r="K19" s="310"/>
      <c r="L19" s="310"/>
      <c r="M19" s="310"/>
    </row>
    <row r="20" spans="1:13">
      <c r="A20" s="419" t="s">
        <v>163</v>
      </c>
      <c r="B20" s="419"/>
      <c r="C20" s="419"/>
      <c r="D20" s="419"/>
      <c r="E20" s="419"/>
      <c r="F20" s="419"/>
      <c r="G20" s="419"/>
      <c r="H20" s="419"/>
      <c r="I20" s="419"/>
      <c r="J20" s="419"/>
      <c r="K20" s="419"/>
      <c r="L20" s="419"/>
      <c r="M20" s="419"/>
    </row>
    <row r="21" spans="1:13">
      <c r="A21" s="419"/>
      <c r="B21" s="419"/>
      <c r="C21" s="419"/>
      <c r="D21" s="419"/>
      <c r="E21" s="419"/>
      <c r="F21" s="419"/>
      <c r="G21" s="419"/>
      <c r="H21" s="419"/>
      <c r="I21" s="419"/>
      <c r="J21" s="419"/>
      <c r="K21" s="419"/>
      <c r="L21" s="419"/>
      <c r="M21" s="419"/>
    </row>
    <row r="22" spans="1:13" ht="14.4" thickBot="1">
      <c r="A22" s="419"/>
      <c r="B22" s="419"/>
      <c r="C22" s="419"/>
      <c r="D22" s="419"/>
      <c r="E22" s="419"/>
      <c r="F22" s="419"/>
      <c r="G22" s="419"/>
      <c r="H22" s="419"/>
      <c r="I22" s="419"/>
      <c r="J22" s="419"/>
      <c r="K22" s="419"/>
      <c r="L22" s="419"/>
      <c r="M22" s="419"/>
    </row>
    <row r="23" spans="1:13">
      <c r="A23" s="415"/>
      <c r="B23" s="415"/>
      <c r="C23" s="415"/>
      <c r="D23" s="415"/>
      <c r="E23" s="415"/>
      <c r="F23" s="415"/>
      <c r="G23" s="415"/>
      <c r="H23" s="415"/>
      <c r="I23" s="416" t="e" vm="1">
        <v>#VALUE!</v>
      </c>
      <c r="J23" s="416"/>
      <c r="K23" s="416"/>
      <c r="L23" s="75"/>
      <c r="M23" s="75"/>
    </row>
    <row r="24" spans="1:13" ht="25.65" customHeight="1">
      <c r="A24" s="417" t="s">
        <v>162</v>
      </c>
      <c r="B24" s="418"/>
      <c r="C24" s="418"/>
      <c r="D24" s="418"/>
      <c r="E24" s="418"/>
      <c r="F24" s="418"/>
      <c r="G24" s="371" t="s">
        <v>164</v>
      </c>
      <c r="H24" s="373"/>
      <c r="I24" s="371" t="s">
        <v>113</v>
      </c>
      <c r="J24" s="372"/>
      <c r="K24" s="373"/>
      <c r="L24" s="76" t="s">
        <v>114</v>
      </c>
      <c r="M24" s="77"/>
    </row>
    <row r="25" spans="1:13" ht="15.75" customHeight="1">
      <c r="A25" s="38">
        <v>1</v>
      </c>
      <c r="B25" s="382"/>
      <c r="C25" s="383"/>
      <c r="D25" s="383"/>
      <c r="E25" s="383"/>
      <c r="F25" s="384"/>
      <c r="G25" s="380"/>
      <c r="H25" s="380"/>
      <c r="I25" s="374"/>
      <c r="J25" s="375"/>
      <c r="K25" s="376"/>
      <c r="L25" s="368"/>
      <c r="M25" s="369"/>
    </row>
    <row r="26" spans="1:13" ht="15.75" customHeight="1">
      <c r="A26" s="38">
        <v>2</v>
      </c>
      <c r="B26" s="382"/>
      <c r="C26" s="383"/>
      <c r="D26" s="383"/>
      <c r="E26" s="383"/>
      <c r="F26" s="384"/>
      <c r="G26" s="380"/>
      <c r="H26" s="380"/>
      <c r="I26" s="374"/>
      <c r="J26" s="375"/>
      <c r="K26" s="376"/>
      <c r="L26" s="368"/>
      <c r="M26" s="369"/>
    </row>
    <row r="27" spans="1:13" ht="15.75" customHeight="1">
      <c r="A27" s="38">
        <v>3</v>
      </c>
      <c r="B27" s="382"/>
      <c r="C27" s="383"/>
      <c r="D27" s="383"/>
      <c r="E27" s="383"/>
      <c r="F27" s="384"/>
      <c r="G27" s="380"/>
      <c r="H27" s="380"/>
      <c r="I27" s="374"/>
      <c r="J27" s="375"/>
      <c r="K27" s="376"/>
      <c r="L27" s="368"/>
      <c r="M27" s="369"/>
    </row>
    <row r="28" spans="1:13" ht="15.75" customHeight="1">
      <c r="A28" s="38">
        <v>4</v>
      </c>
      <c r="B28" s="385"/>
      <c r="C28" s="386"/>
      <c r="D28" s="386"/>
      <c r="E28" s="386"/>
      <c r="F28" s="387"/>
      <c r="G28" s="381"/>
      <c r="H28" s="381"/>
      <c r="I28" s="374"/>
      <c r="J28" s="375"/>
      <c r="K28" s="376"/>
      <c r="L28" s="368"/>
      <c r="M28" s="369"/>
    </row>
    <row r="29" spans="1:13" ht="21" customHeight="1">
      <c r="A29" s="388" t="s">
        <v>134</v>
      </c>
      <c r="B29" s="389"/>
      <c r="C29" s="389"/>
      <c r="D29" s="389"/>
      <c r="E29" s="389"/>
      <c r="F29" s="390"/>
      <c r="G29" s="370">
        <f>SUM(G25:G28)</f>
        <v>0</v>
      </c>
      <c r="H29" s="370"/>
      <c r="I29" s="377">
        <f>SUM(I25:I28)</f>
        <v>0</v>
      </c>
      <c r="J29" s="378"/>
      <c r="K29" s="379"/>
      <c r="L29" s="368"/>
      <c r="M29" s="369"/>
    </row>
  </sheetData>
  <sheetProtection password="BF24" sheet="1" formatRows="0" selectLockedCells="1"/>
  <mergeCells count="71">
    <mergeCell ref="A23:F23"/>
    <mergeCell ref="G23:H23"/>
    <mergeCell ref="I23:K23"/>
    <mergeCell ref="A24:F24"/>
    <mergeCell ref="L12:M12"/>
    <mergeCell ref="L13:M13"/>
    <mergeCell ref="L14:M14"/>
    <mergeCell ref="A20:M22"/>
    <mergeCell ref="I15:J15"/>
    <mergeCell ref="I16:J16"/>
    <mergeCell ref="I18:J18"/>
    <mergeCell ref="L16:M16"/>
    <mergeCell ref="L17:M17"/>
    <mergeCell ref="L18:M18"/>
    <mergeCell ref="A19:M19"/>
    <mergeCell ref="I17:J17"/>
    <mergeCell ref="L6:M6"/>
    <mergeCell ref="L7:M7"/>
    <mergeCell ref="L5:M5"/>
    <mergeCell ref="I5:K5"/>
    <mergeCell ref="A4:M4"/>
    <mergeCell ref="D6:F6"/>
    <mergeCell ref="G5:H5"/>
    <mergeCell ref="A5:F5"/>
    <mergeCell ref="D7:F7"/>
    <mergeCell ref="D8:F8"/>
    <mergeCell ref="D10:F10"/>
    <mergeCell ref="D11:F11"/>
    <mergeCell ref="D13:F13"/>
    <mergeCell ref="D15:G15"/>
    <mergeCell ref="D9:F9"/>
    <mergeCell ref="D12:F12"/>
    <mergeCell ref="L8:M8"/>
    <mergeCell ref="L9:M9"/>
    <mergeCell ref="L10:M10"/>
    <mergeCell ref="L11:M11"/>
    <mergeCell ref="L15:M15"/>
    <mergeCell ref="D16:G16"/>
    <mergeCell ref="D17:G17"/>
    <mergeCell ref="D18:G18"/>
    <mergeCell ref="A16:C18"/>
    <mergeCell ref="D14:F14"/>
    <mergeCell ref="B25:F25"/>
    <mergeCell ref="B26:F26"/>
    <mergeCell ref="B27:F27"/>
    <mergeCell ref="B28:F28"/>
    <mergeCell ref="A29:F29"/>
    <mergeCell ref="G29:H29"/>
    <mergeCell ref="I24:K24"/>
    <mergeCell ref="I25:K25"/>
    <mergeCell ref="I26:K26"/>
    <mergeCell ref="I27:K27"/>
    <mergeCell ref="I28:K28"/>
    <mergeCell ref="I29:K29"/>
    <mergeCell ref="G24:H24"/>
    <mergeCell ref="G25:H25"/>
    <mergeCell ref="G26:H26"/>
    <mergeCell ref="G27:H27"/>
    <mergeCell ref="G28:H28"/>
    <mergeCell ref="L25:M25"/>
    <mergeCell ref="L26:M26"/>
    <mergeCell ref="L27:M27"/>
    <mergeCell ref="L28:M28"/>
    <mergeCell ref="L29:M29"/>
    <mergeCell ref="H1:M1"/>
    <mergeCell ref="L2:M2"/>
    <mergeCell ref="L3:M3"/>
    <mergeCell ref="J2:K2"/>
    <mergeCell ref="J3:K3"/>
    <mergeCell ref="H2:I2"/>
    <mergeCell ref="H3:I3"/>
  </mergeCells>
  <conditionalFormatting sqref="L3">
    <cfRule type="expression" dxfId="35" priority="9">
      <formula>L3=""</formula>
    </cfRule>
  </conditionalFormatting>
  <dataValidations count="2">
    <dataValidation allowBlank="1" showInputMessage="1" showErrorMessage="1" promptTitle="Note :" prompt="Au moment de soumettre le rapport, veuillez indiquer les appuis financiers que vous avez déjà reçu ainsi que ceux que vous prévoyez recevoir d'autres sources qu'Hydro-Québec pour la réalisation de l'analyse énergétique." sqref="I23:K23" xr:uid="{FE75841A-3C2A-4F1D-9F0F-12144E540787}"/>
    <dataValidation type="list" allowBlank="1" showInputMessage="1" showErrorMessage="1" sqref="B7:B14" xr:uid="{D58FA4BA-166D-43E1-9BEB-9D49FDD83786}">
      <formula1>"Sélectionner,Main d'œuvre externe,Main d'œuvre interne,Autre"</formula1>
    </dataValidation>
  </dataValidations>
  <pageMargins left="0.59" right="0.51180000000000003" top="0.9" bottom="0.51180000000000003" header="0.31496062992126" footer="0.31496062992126"/>
  <pageSetup paperSize="5" fitToHeight="3" orientation="landscape" r:id="rId1"/>
  <headerFooter>
    <oddHeader xml:space="preserve">&amp;L&amp;G&amp;R&amp;"+,Gras"&amp;12&amp;K000000Programme Solutions efficaces – Volet Analyse énergétique &amp;"Calibri,Normal"
&amp;"+,Normal"&amp;11Grille détaillée des Coûts totaux admissibles &amp;"Calibri,Normal"&amp;12
&amp;1#
</oddHeader>
    <oddFooter>&amp;L&amp;6Grille détaillée des coûts admissibles (2026-05)&amp;R&amp;6&amp;P/&amp;N</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4831D1-D0FD-4BE7-BB5F-5320CDC0CA68}">
  <sheetPr codeName="Feuil5">
    <tabColor theme="4" tint="0.39997558519241921"/>
  </sheetPr>
  <dimension ref="A1:Y39"/>
  <sheetViews>
    <sheetView showGridLines="0" view="pageLayout" topLeftCell="E1" zoomScale="115" zoomScaleNormal="60" zoomScaleSheetLayoutView="80" zoomScalePageLayoutView="115" workbookViewId="0">
      <selection activeCell="V4" sqref="V4:Y4"/>
    </sheetView>
  </sheetViews>
  <sheetFormatPr baseColWidth="10" defaultColWidth="6.5546875" defaultRowHeight="13.8"/>
  <cols>
    <col min="1" max="1" width="2.88671875" style="1" customWidth="1"/>
    <col min="2" max="2" width="8.33203125" style="1" customWidth="1"/>
    <col min="3" max="3" width="6.88671875" style="1" customWidth="1"/>
    <col min="4" max="4" width="10.33203125" style="1" customWidth="1"/>
    <col min="5" max="5" width="6.44140625" style="1" customWidth="1"/>
    <col min="6" max="6" width="8.33203125" style="1" customWidth="1"/>
    <col min="7" max="7" width="7.6640625" style="1" customWidth="1"/>
    <col min="8" max="8" width="7.109375" style="1" customWidth="1"/>
    <col min="9" max="9" width="8.6640625" style="1" customWidth="1"/>
    <col min="10" max="12" width="9" style="1" customWidth="1"/>
    <col min="13" max="14" width="6.6640625" style="1" customWidth="1"/>
    <col min="15" max="15" width="9.109375" style="1" customWidth="1"/>
    <col min="16" max="20" width="3.88671875" style="1" customWidth="1"/>
    <col min="21" max="21" width="8.44140625" style="1" customWidth="1"/>
    <col min="22" max="22" width="8.6640625" style="1" customWidth="1"/>
    <col min="23" max="23" width="7.33203125" style="1" customWidth="1"/>
    <col min="24" max="24" width="6.5546875" style="1" customWidth="1"/>
    <col min="25" max="25" width="2.44140625" style="1" customWidth="1"/>
    <col min="26" max="16384" width="6.5546875" style="1"/>
  </cols>
  <sheetData>
    <row r="1" spans="1:25" ht="4.95" customHeight="1">
      <c r="A1" s="335"/>
      <c r="B1" s="335"/>
      <c r="C1" s="335"/>
      <c r="D1" s="335"/>
      <c r="E1" s="335"/>
      <c r="F1" s="335"/>
      <c r="G1" s="335"/>
      <c r="H1" s="335"/>
      <c r="I1" s="335"/>
      <c r="J1" s="335"/>
      <c r="K1" s="335"/>
      <c r="L1" s="335"/>
      <c r="M1" s="335"/>
      <c r="N1" s="335"/>
      <c r="O1" s="335"/>
      <c r="P1" s="335"/>
      <c r="Q1" s="335"/>
      <c r="R1" s="335"/>
      <c r="S1" s="335"/>
      <c r="T1" s="335"/>
      <c r="U1" s="335"/>
      <c r="V1" s="335"/>
      <c r="W1" s="335"/>
      <c r="X1" s="335"/>
    </row>
    <row r="2" spans="1:25" ht="14.4" thickBot="1">
      <c r="M2" s="358" t="s">
        <v>2</v>
      </c>
      <c r="N2" s="358"/>
      <c r="O2" s="358"/>
      <c r="P2" s="358"/>
      <c r="Q2" s="358"/>
      <c r="R2" s="358"/>
      <c r="S2" s="358"/>
      <c r="T2" s="358"/>
      <c r="U2" s="358"/>
      <c r="V2" s="358"/>
      <c r="W2" s="358"/>
      <c r="X2" s="358"/>
      <c r="Y2" s="358"/>
    </row>
    <row r="3" spans="1:25" ht="26.4" customHeight="1">
      <c r="M3" s="359" t="s">
        <v>1</v>
      </c>
      <c r="N3" s="427"/>
      <c r="O3" s="360"/>
      <c r="P3" s="435" t="s">
        <v>272</v>
      </c>
      <c r="Q3" s="435"/>
      <c r="R3" s="435"/>
      <c r="S3" s="435"/>
      <c r="T3" s="435"/>
      <c r="U3" s="435"/>
      <c r="V3" s="359" t="s">
        <v>273</v>
      </c>
      <c r="W3" s="427"/>
      <c r="X3" s="427"/>
      <c r="Y3" s="360"/>
    </row>
    <row r="4" spans="1:25">
      <c r="A4" s="29"/>
      <c r="B4" s="29"/>
      <c r="C4" s="29"/>
      <c r="D4" s="29"/>
      <c r="E4" s="29"/>
      <c r="F4" s="29"/>
      <c r="M4" s="366" t="str">
        <f>IF('i-Proposition'!L4="","",'i-Proposition'!L4)</f>
        <v/>
      </c>
      <c r="N4" s="428"/>
      <c r="O4" s="367"/>
      <c r="P4" s="436" t="str">
        <f>IF('ii-Grille détaillée des coûts'!L3="","",'ii-Grille détaillée des coûts'!L3)</f>
        <v/>
      </c>
      <c r="Q4" s="436"/>
      <c r="R4" s="436"/>
      <c r="S4" s="436"/>
      <c r="T4" s="436"/>
      <c r="U4" s="436"/>
      <c r="V4" s="446"/>
      <c r="W4" s="447"/>
      <c r="X4" s="447"/>
      <c r="Y4" s="448"/>
    </row>
    <row r="5" spans="1:25" ht="7.95" customHeight="1" thickBot="1">
      <c r="A5" s="512"/>
      <c r="B5" s="512"/>
      <c r="C5" s="512"/>
      <c r="D5" s="512"/>
      <c r="E5" s="512"/>
      <c r="F5" s="512"/>
      <c r="G5" s="512"/>
      <c r="H5" s="512"/>
      <c r="I5" s="512"/>
      <c r="J5" s="512"/>
      <c r="K5" s="512"/>
      <c r="L5" s="512"/>
      <c r="M5" s="512"/>
      <c r="N5" s="512"/>
      <c r="O5" s="512"/>
      <c r="P5" s="512"/>
      <c r="Q5" s="512"/>
      <c r="R5" s="512"/>
      <c r="S5" s="512"/>
      <c r="T5" s="512"/>
      <c r="U5" s="512"/>
      <c r="V5" s="512"/>
      <c r="W5" s="512"/>
      <c r="X5" s="512"/>
    </row>
    <row r="6" spans="1:25" ht="16.5" customHeight="1">
      <c r="A6" s="495" t="s">
        <v>226</v>
      </c>
      <c r="B6" s="496"/>
      <c r="C6" s="496"/>
      <c r="D6" s="496"/>
      <c r="E6" s="496"/>
      <c r="F6" s="496"/>
      <c r="G6" s="496"/>
      <c r="H6" s="496"/>
      <c r="I6" s="496"/>
      <c r="J6" s="496"/>
      <c r="K6" s="496"/>
      <c r="L6" s="496"/>
      <c r="M6" s="496"/>
      <c r="N6" s="497"/>
      <c r="O6" s="449" t="s">
        <v>225</v>
      </c>
      <c r="P6" s="450"/>
      <c r="Q6" s="450"/>
      <c r="R6" s="450"/>
      <c r="S6" s="450"/>
      <c r="T6" s="450"/>
      <c r="U6" s="450"/>
      <c r="V6" s="450"/>
      <c r="W6" s="450"/>
      <c r="X6" s="450"/>
      <c r="Y6" s="451"/>
    </row>
    <row r="7" spans="1:25" ht="16.5" customHeight="1">
      <c r="A7" s="442" t="s">
        <v>211</v>
      </c>
      <c r="B7" s="444" t="s">
        <v>250</v>
      </c>
      <c r="C7" s="438"/>
      <c r="D7" s="445"/>
      <c r="E7" s="168" t="s">
        <v>255</v>
      </c>
      <c r="F7" s="498" t="s">
        <v>174</v>
      </c>
      <c r="G7" s="499"/>
      <c r="H7" s="498" t="s">
        <v>245</v>
      </c>
      <c r="I7" s="500"/>
      <c r="J7" s="434" t="s">
        <v>44</v>
      </c>
      <c r="K7" s="434" t="str">
        <f>"Appui financier" &amp; CHAR(10) &amp; "Hydro-Québec"</f>
        <v>Appui financier
Hydro-Québec</v>
      </c>
      <c r="L7" s="434" t="s">
        <v>230</v>
      </c>
      <c r="M7" s="493" t="s">
        <v>206</v>
      </c>
      <c r="N7" s="494"/>
      <c r="O7" s="437" t="s">
        <v>287</v>
      </c>
      <c r="P7" s="438"/>
      <c r="Q7" s="438"/>
      <c r="R7" s="438"/>
      <c r="S7" s="438"/>
      <c r="T7" s="438"/>
      <c r="U7" s="439"/>
      <c r="V7" s="486" t="s">
        <v>231</v>
      </c>
      <c r="W7" s="487"/>
      <c r="X7" s="487"/>
      <c r="Y7" s="488"/>
    </row>
    <row r="8" spans="1:25" ht="12" customHeight="1">
      <c r="A8" s="442"/>
      <c r="B8" s="444"/>
      <c r="C8" s="438"/>
      <c r="D8" s="445"/>
      <c r="E8" s="147" t="s">
        <v>254</v>
      </c>
      <c r="F8" s="153" t="e" vm="1">
        <v>#VALUE!</v>
      </c>
      <c r="G8" s="156"/>
      <c r="H8" s="153" t="e" vm="1">
        <v>#VALUE!</v>
      </c>
      <c r="I8" s="153" t="e" vm="1">
        <v>#VALUE!</v>
      </c>
      <c r="J8" s="434"/>
      <c r="K8" s="434"/>
      <c r="L8" s="434"/>
      <c r="M8" s="134" t="s">
        <v>248</v>
      </c>
      <c r="N8" s="138" t="s">
        <v>249</v>
      </c>
      <c r="O8" s="440" t="s">
        <v>271</v>
      </c>
      <c r="P8" s="444" t="s">
        <v>285</v>
      </c>
      <c r="Q8" s="438"/>
      <c r="R8" s="438"/>
      <c r="S8" s="438"/>
      <c r="T8" s="445"/>
      <c r="U8" s="150" t="e" vm="1">
        <v>#VALUE!</v>
      </c>
      <c r="V8" s="432" t="s">
        <v>271</v>
      </c>
      <c r="W8" s="491" t="s">
        <v>288</v>
      </c>
      <c r="X8" s="489" t="s">
        <v>269</v>
      </c>
      <c r="Y8" s="490"/>
    </row>
    <row r="9" spans="1:25" ht="12" customHeight="1">
      <c r="A9" s="442"/>
      <c r="B9" s="444"/>
      <c r="C9" s="438"/>
      <c r="D9" s="445"/>
      <c r="E9" s="147"/>
      <c r="F9" s="153"/>
      <c r="G9" s="156"/>
      <c r="H9" s="153"/>
      <c r="I9" s="153"/>
      <c r="J9" s="167"/>
      <c r="K9" s="167"/>
      <c r="L9" s="167"/>
      <c r="M9" s="134"/>
      <c r="N9" s="138"/>
      <c r="O9" s="440"/>
      <c r="P9" s="468" t="s">
        <v>289</v>
      </c>
      <c r="Q9" s="469"/>
      <c r="R9" s="469"/>
      <c r="S9" s="469"/>
      <c r="T9" s="470"/>
      <c r="U9" s="163" t="s">
        <v>286</v>
      </c>
      <c r="V9" s="432"/>
      <c r="W9" s="491"/>
      <c r="X9" s="489" t="s">
        <v>270</v>
      </c>
      <c r="Y9" s="490"/>
    </row>
    <row r="10" spans="1:25" ht="12" customHeight="1">
      <c r="A10" s="443"/>
      <c r="B10" s="371"/>
      <c r="C10" s="372"/>
      <c r="D10" s="373"/>
      <c r="E10" s="139" t="e" vm="1">
        <v>#VALUE!</v>
      </c>
      <c r="F10" s="131" t="s">
        <v>227</v>
      </c>
      <c r="G10" s="131" t="s">
        <v>228</v>
      </c>
      <c r="H10" s="131" t="s">
        <v>246</v>
      </c>
      <c r="I10" s="131" t="s">
        <v>228</v>
      </c>
      <c r="J10" s="131" t="s">
        <v>229</v>
      </c>
      <c r="K10" s="131" t="s">
        <v>229</v>
      </c>
      <c r="L10" s="131" t="s">
        <v>229</v>
      </c>
      <c r="M10" s="131" t="s">
        <v>247</v>
      </c>
      <c r="N10" s="151" t="s">
        <v>247</v>
      </c>
      <c r="O10" s="441"/>
      <c r="P10" s="152" t="str">
        <f>IF('i-Proposition'!O4="","An 1",(YEAR(EDATE('i-Proposition'!O4,18))))</f>
        <v>An 1</v>
      </c>
      <c r="Q10" s="131" t="str">
        <f>IF(P10="An 1","An 2",P10+1)</f>
        <v>An 2</v>
      </c>
      <c r="R10" s="131" t="str">
        <f>IF(P10="An 1","An 3",Q10+1)</f>
        <v>An 3</v>
      </c>
      <c r="S10" s="131" t="str">
        <f>IF(P10="An 1","An 4",R10+1)</f>
        <v>An 4</v>
      </c>
      <c r="T10" s="131" t="str">
        <f>IF(P10="An 1","An 5",S10+1)</f>
        <v>An 5</v>
      </c>
      <c r="U10" s="154" t="e" vm="1">
        <v>#VALUE!</v>
      </c>
      <c r="V10" s="433"/>
      <c r="W10" s="492"/>
      <c r="X10" s="169"/>
      <c r="Y10" s="170" t="e" vm="1">
        <v>#VALUE!</v>
      </c>
    </row>
    <row r="11" spans="1:25" ht="14.25" customHeight="1">
      <c r="A11" s="136">
        <v>1</v>
      </c>
      <c r="B11" s="501"/>
      <c r="C11" s="502"/>
      <c r="D11" s="503"/>
      <c r="E11" s="158" t="b">
        <v>0</v>
      </c>
      <c r="F11" s="117"/>
      <c r="G11" s="107"/>
      <c r="H11" s="137"/>
      <c r="I11" s="107"/>
      <c r="J11" s="107"/>
      <c r="K11" s="107"/>
      <c r="L11" s="111">
        <f t="shared" ref="L11:L25" si="0">J11-K11</f>
        <v>0</v>
      </c>
      <c r="M11" s="101">
        <f>+J11/(G11+I11+0.00001)</f>
        <v>0</v>
      </c>
      <c r="N11" s="113">
        <f>+L11/(G11+I11+0.00001)</f>
        <v>0</v>
      </c>
      <c r="O11" s="114" t="s">
        <v>0</v>
      </c>
      <c r="P11" s="140"/>
      <c r="Q11" s="100"/>
      <c r="R11" s="100"/>
      <c r="S11" s="100"/>
      <c r="T11" s="100"/>
      <c r="U11" s="128" t="str">
        <f>IF(AND(O11="Choisir",F11&gt;0),"Choisir statut",IF(ISBLANK(F11),"",IF(OR(O11="Non retenue",O11="Étude requise"),"ok",IF(COUNTIF(P11:T11,"X")=0,"Saisir X",IF(COUNTIF(P11:T11,"X")&gt;1,"Saisie multiple","ok")))))</f>
        <v/>
      </c>
      <c r="V11" s="129" t="s">
        <v>0</v>
      </c>
      <c r="W11" s="142"/>
      <c r="X11" s="484"/>
      <c r="Y11" s="485"/>
    </row>
    <row r="12" spans="1:25" ht="13.65" customHeight="1">
      <c r="A12" s="136">
        <f>A11+1</f>
        <v>2</v>
      </c>
      <c r="B12" s="429"/>
      <c r="C12" s="430"/>
      <c r="D12" s="431"/>
      <c r="E12" s="158" t="b">
        <v>0</v>
      </c>
      <c r="F12" s="115"/>
      <c r="G12" s="107"/>
      <c r="H12" s="107"/>
      <c r="I12" s="107"/>
      <c r="J12" s="107"/>
      <c r="K12" s="107"/>
      <c r="L12" s="111">
        <f t="shared" si="0"/>
        <v>0</v>
      </c>
      <c r="M12" s="101">
        <f t="shared" ref="M12:M25" si="1">+J12/(G12+I12+0.00001)</f>
        <v>0</v>
      </c>
      <c r="N12" s="113">
        <f t="shared" ref="N12:N25" si="2">+L12/(G12+I12+0.00001)</f>
        <v>0</v>
      </c>
      <c r="O12" s="114" t="s">
        <v>0</v>
      </c>
      <c r="P12" s="100"/>
      <c r="Q12" s="100"/>
      <c r="R12" s="100"/>
      <c r="S12" s="100"/>
      <c r="T12" s="100"/>
      <c r="U12" s="128" t="str">
        <f>IF(AND(O12="Choisir",F12&gt;0),"Choisir statut",IF(ISBLANK(F12),"",IF(OR(O12="Non retenue",O12="Étude requise"),"ok",IF(COUNTIF(P12:T12,"X")=0,"Saisir X",IF(COUNTIF(P12:T12,"X")&gt;1,"Saisie multiple","ok")))))</f>
        <v/>
      </c>
      <c r="V12" s="129" t="s">
        <v>0</v>
      </c>
      <c r="W12" s="142"/>
      <c r="X12" s="484"/>
      <c r="Y12" s="485"/>
    </row>
    <row r="13" spans="1:25" ht="13.65" customHeight="1">
      <c r="A13" s="136">
        <f t="shared" ref="A13:A25" si="3">A12+1</f>
        <v>3</v>
      </c>
      <c r="B13" s="429"/>
      <c r="C13" s="430"/>
      <c r="D13" s="431"/>
      <c r="E13" s="158" t="b">
        <v>0</v>
      </c>
      <c r="F13" s="115"/>
      <c r="G13" s="107"/>
      <c r="H13" s="107"/>
      <c r="I13" s="107"/>
      <c r="J13" s="107"/>
      <c r="K13" s="107"/>
      <c r="L13" s="111">
        <f t="shared" si="0"/>
        <v>0</v>
      </c>
      <c r="M13" s="101">
        <f t="shared" si="1"/>
        <v>0</v>
      </c>
      <c r="N13" s="113">
        <f t="shared" si="2"/>
        <v>0</v>
      </c>
      <c r="O13" s="114" t="s">
        <v>0</v>
      </c>
      <c r="P13" s="100"/>
      <c r="Q13" s="100"/>
      <c r="R13" s="100"/>
      <c r="S13" s="100"/>
      <c r="T13" s="100"/>
      <c r="U13" s="128" t="str">
        <f t="shared" ref="U13:U25" si="4">IF(AND(O13="Choisir",F13&gt;0),"Choisir statut",IF(ISBLANK(F13),"",IF(OR(O13="Non retenue",O13="Étude requise"),"ok",IF(COUNTIF(P13:T13,"X")=0,"Saisir X",IF(COUNTIF(P13:T13,"X")&gt;1,"Saisie multiple","ok")))))</f>
        <v/>
      </c>
      <c r="V13" s="129" t="s">
        <v>0</v>
      </c>
      <c r="W13" s="142"/>
      <c r="X13" s="484"/>
      <c r="Y13" s="485"/>
    </row>
    <row r="14" spans="1:25" ht="13.5" customHeight="1">
      <c r="A14" s="136">
        <f t="shared" si="3"/>
        <v>4</v>
      </c>
      <c r="B14" s="429"/>
      <c r="C14" s="430"/>
      <c r="D14" s="431"/>
      <c r="E14" s="158" t="b">
        <v>0</v>
      </c>
      <c r="F14" s="115"/>
      <c r="G14" s="107"/>
      <c r="H14" s="107"/>
      <c r="I14" s="107"/>
      <c r="J14" s="107"/>
      <c r="K14" s="107"/>
      <c r="L14" s="111">
        <f t="shared" si="0"/>
        <v>0</v>
      </c>
      <c r="M14" s="101">
        <f t="shared" si="1"/>
        <v>0</v>
      </c>
      <c r="N14" s="113">
        <f t="shared" si="2"/>
        <v>0</v>
      </c>
      <c r="O14" s="114" t="s">
        <v>0</v>
      </c>
      <c r="P14" s="100"/>
      <c r="Q14" s="100"/>
      <c r="R14" s="100"/>
      <c r="S14" s="100"/>
      <c r="T14" s="100"/>
      <c r="U14" s="128" t="str">
        <f t="shared" si="4"/>
        <v/>
      </c>
      <c r="V14" s="129" t="s">
        <v>0</v>
      </c>
      <c r="W14" s="142"/>
      <c r="X14" s="484"/>
      <c r="Y14" s="485"/>
    </row>
    <row r="15" spans="1:25">
      <c r="A15" s="136">
        <f t="shared" si="3"/>
        <v>5</v>
      </c>
      <c r="B15" s="429"/>
      <c r="C15" s="430"/>
      <c r="D15" s="431"/>
      <c r="E15" s="158" t="b">
        <v>0</v>
      </c>
      <c r="F15" s="115"/>
      <c r="G15" s="107"/>
      <c r="H15" s="107"/>
      <c r="I15" s="107"/>
      <c r="J15" s="107"/>
      <c r="K15" s="107"/>
      <c r="L15" s="111">
        <f t="shared" si="0"/>
        <v>0</v>
      </c>
      <c r="M15" s="101">
        <f t="shared" si="1"/>
        <v>0</v>
      </c>
      <c r="N15" s="113">
        <f t="shared" si="2"/>
        <v>0</v>
      </c>
      <c r="O15" s="114" t="s">
        <v>0</v>
      </c>
      <c r="P15" s="100"/>
      <c r="Q15" s="100"/>
      <c r="R15" s="100"/>
      <c r="S15" s="100"/>
      <c r="T15" s="100"/>
      <c r="U15" s="128" t="str">
        <f t="shared" si="4"/>
        <v/>
      </c>
      <c r="V15" s="129" t="s">
        <v>0</v>
      </c>
      <c r="W15" s="142"/>
      <c r="X15" s="484"/>
      <c r="Y15" s="485"/>
    </row>
    <row r="16" spans="1:25" ht="13.65" customHeight="1">
      <c r="A16" s="136">
        <f t="shared" si="3"/>
        <v>6</v>
      </c>
      <c r="B16" s="429"/>
      <c r="C16" s="430"/>
      <c r="D16" s="431"/>
      <c r="E16" s="158" t="b">
        <v>0</v>
      </c>
      <c r="F16" s="115"/>
      <c r="G16" s="107"/>
      <c r="H16" s="107"/>
      <c r="I16" s="107"/>
      <c r="J16" s="107"/>
      <c r="K16" s="107"/>
      <c r="L16" s="111">
        <f t="shared" si="0"/>
        <v>0</v>
      </c>
      <c r="M16" s="101">
        <f t="shared" si="1"/>
        <v>0</v>
      </c>
      <c r="N16" s="113">
        <f t="shared" si="2"/>
        <v>0</v>
      </c>
      <c r="O16" s="114" t="s">
        <v>0</v>
      </c>
      <c r="P16" s="100"/>
      <c r="Q16" s="100"/>
      <c r="R16" s="100"/>
      <c r="S16" s="100"/>
      <c r="T16" s="100"/>
      <c r="U16" s="128" t="str">
        <f t="shared" si="4"/>
        <v/>
      </c>
      <c r="V16" s="129" t="s">
        <v>0</v>
      </c>
      <c r="W16" s="142"/>
      <c r="X16" s="484"/>
      <c r="Y16" s="485"/>
    </row>
    <row r="17" spans="1:25" ht="13.65" customHeight="1">
      <c r="A17" s="136">
        <f t="shared" si="3"/>
        <v>7</v>
      </c>
      <c r="B17" s="429"/>
      <c r="C17" s="430"/>
      <c r="D17" s="431"/>
      <c r="E17" s="158" t="b">
        <v>0</v>
      </c>
      <c r="F17" s="115"/>
      <c r="G17" s="107"/>
      <c r="H17" s="107"/>
      <c r="I17" s="107"/>
      <c r="J17" s="107"/>
      <c r="K17" s="107"/>
      <c r="L17" s="111">
        <f t="shared" si="0"/>
        <v>0</v>
      </c>
      <c r="M17" s="101">
        <f t="shared" si="1"/>
        <v>0</v>
      </c>
      <c r="N17" s="113">
        <f t="shared" si="2"/>
        <v>0</v>
      </c>
      <c r="O17" s="114" t="s">
        <v>0</v>
      </c>
      <c r="P17" s="100"/>
      <c r="Q17" s="100"/>
      <c r="R17" s="100"/>
      <c r="S17" s="100"/>
      <c r="T17" s="100"/>
      <c r="U17" s="128" t="str">
        <f t="shared" si="4"/>
        <v/>
      </c>
      <c r="V17" s="129" t="s">
        <v>0</v>
      </c>
      <c r="W17" s="142"/>
      <c r="X17" s="484"/>
      <c r="Y17" s="485"/>
    </row>
    <row r="18" spans="1:25" ht="13.65" customHeight="1">
      <c r="A18" s="136">
        <f t="shared" si="3"/>
        <v>8</v>
      </c>
      <c r="B18" s="429"/>
      <c r="C18" s="430"/>
      <c r="D18" s="431"/>
      <c r="E18" s="158" t="b">
        <v>0</v>
      </c>
      <c r="F18" s="115"/>
      <c r="G18" s="107"/>
      <c r="H18" s="107"/>
      <c r="I18" s="107"/>
      <c r="J18" s="107"/>
      <c r="K18" s="107"/>
      <c r="L18" s="111">
        <f t="shared" si="0"/>
        <v>0</v>
      </c>
      <c r="M18" s="101">
        <f t="shared" si="1"/>
        <v>0</v>
      </c>
      <c r="N18" s="113">
        <f t="shared" si="2"/>
        <v>0</v>
      </c>
      <c r="O18" s="114" t="s">
        <v>0</v>
      </c>
      <c r="P18" s="100"/>
      <c r="Q18" s="100"/>
      <c r="R18" s="100"/>
      <c r="S18" s="100"/>
      <c r="T18" s="100"/>
      <c r="U18" s="128" t="str">
        <f t="shared" si="4"/>
        <v/>
      </c>
      <c r="V18" s="129" t="s">
        <v>0</v>
      </c>
      <c r="W18" s="142"/>
      <c r="X18" s="484"/>
      <c r="Y18" s="485"/>
    </row>
    <row r="19" spans="1:25" ht="13.65" customHeight="1">
      <c r="A19" s="136">
        <f t="shared" si="3"/>
        <v>9</v>
      </c>
      <c r="B19" s="429"/>
      <c r="C19" s="430"/>
      <c r="D19" s="431"/>
      <c r="E19" s="158" t="b">
        <v>0</v>
      </c>
      <c r="F19" s="115"/>
      <c r="G19" s="107"/>
      <c r="H19" s="107"/>
      <c r="I19" s="107"/>
      <c r="J19" s="107"/>
      <c r="K19" s="107"/>
      <c r="L19" s="111">
        <f t="shared" si="0"/>
        <v>0</v>
      </c>
      <c r="M19" s="101">
        <f t="shared" si="1"/>
        <v>0</v>
      </c>
      <c r="N19" s="113">
        <f t="shared" si="2"/>
        <v>0</v>
      </c>
      <c r="O19" s="114" t="s">
        <v>0</v>
      </c>
      <c r="P19" s="100"/>
      <c r="Q19" s="100"/>
      <c r="R19" s="100"/>
      <c r="S19" s="100"/>
      <c r="T19" s="100"/>
      <c r="U19" s="128" t="str">
        <f t="shared" si="4"/>
        <v/>
      </c>
      <c r="V19" s="129" t="s">
        <v>0</v>
      </c>
      <c r="W19" s="142"/>
      <c r="X19" s="484"/>
      <c r="Y19" s="485"/>
    </row>
    <row r="20" spans="1:25" ht="13.65" customHeight="1">
      <c r="A20" s="136">
        <f t="shared" si="3"/>
        <v>10</v>
      </c>
      <c r="B20" s="429"/>
      <c r="C20" s="430"/>
      <c r="D20" s="431"/>
      <c r="E20" s="158" t="b">
        <v>0</v>
      </c>
      <c r="F20" s="115"/>
      <c r="G20" s="107"/>
      <c r="H20" s="107"/>
      <c r="I20" s="107"/>
      <c r="J20" s="107"/>
      <c r="K20" s="107"/>
      <c r="L20" s="111">
        <f t="shared" ref="L20:L21" si="5">J20-K20</f>
        <v>0</v>
      </c>
      <c r="M20" s="101">
        <f t="shared" si="1"/>
        <v>0</v>
      </c>
      <c r="N20" s="113">
        <f t="shared" si="2"/>
        <v>0</v>
      </c>
      <c r="O20" s="114" t="s">
        <v>0</v>
      </c>
      <c r="P20" s="100"/>
      <c r="Q20" s="100"/>
      <c r="R20" s="100"/>
      <c r="S20" s="100"/>
      <c r="T20" s="100"/>
      <c r="U20" s="128" t="str">
        <f t="shared" si="4"/>
        <v/>
      </c>
      <c r="V20" s="129" t="s">
        <v>0</v>
      </c>
      <c r="W20" s="142"/>
      <c r="X20" s="484"/>
      <c r="Y20" s="485"/>
    </row>
    <row r="21" spans="1:25" ht="13.65" customHeight="1">
      <c r="A21" s="136">
        <f t="shared" si="3"/>
        <v>11</v>
      </c>
      <c r="B21" s="429"/>
      <c r="C21" s="430"/>
      <c r="D21" s="431"/>
      <c r="E21" s="158" t="b">
        <v>0</v>
      </c>
      <c r="F21" s="115"/>
      <c r="G21" s="107"/>
      <c r="H21" s="107"/>
      <c r="I21" s="107"/>
      <c r="J21" s="107"/>
      <c r="K21" s="107"/>
      <c r="L21" s="111">
        <f t="shared" si="5"/>
        <v>0</v>
      </c>
      <c r="M21" s="101">
        <f t="shared" si="1"/>
        <v>0</v>
      </c>
      <c r="N21" s="113">
        <f t="shared" si="2"/>
        <v>0</v>
      </c>
      <c r="O21" s="114" t="s">
        <v>0</v>
      </c>
      <c r="P21" s="100"/>
      <c r="Q21" s="100"/>
      <c r="R21" s="100"/>
      <c r="S21" s="100"/>
      <c r="T21" s="100"/>
      <c r="U21" s="128" t="str">
        <f t="shared" si="4"/>
        <v/>
      </c>
      <c r="V21" s="129" t="s">
        <v>0</v>
      </c>
      <c r="W21" s="142"/>
      <c r="X21" s="484"/>
      <c r="Y21" s="485"/>
    </row>
    <row r="22" spans="1:25" ht="13.65" customHeight="1">
      <c r="A22" s="136">
        <f t="shared" si="3"/>
        <v>12</v>
      </c>
      <c r="B22" s="429"/>
      <c r="C22" s="430"/>
      <c r="D22" s="431"/>
      <c r="E22" s="158" t="b">
        <v>0</v>
      </c>
      <c r="F22" s="115"/>
      <c r="G22" s="107"/>
      <c r="H22" s="107"/>
      <c r="I22" s="107"/>
      <c r="J22" s="107"/>
      <c r="K22" s="107"/>
      <c r="L22" s="111">
        <f t="shared" si="0"/>
        <v>0</v>
      </c>
      <c r="M22" s="101">
        <f t="shared" si="1"/>
        <v>0</v>
      </c>
      <c r="N22" s="113">
        <f t="shared" si="2"/>
        <v>0</v>
      </c>
      <c r="O22" s="114" t="s">
        <v>0</v>
      </c>
      <c r="P22" s="100"/>
      <c r="Q22" s="100"/>
      <c r="R22" s="100"/>
      <c r="S22" s="100"/>
      <c r="T22" s="100"/>
      <c r="U22" s="128" t="str">
        <f t="shared" si="4"/>
        <v/>
      </c>
      <c r="V22" s="129" t="s">
        <v>0</v>
      </c>
      <c r="W22" s="142"/>
      <c r="X22" s="484"/>
      <c r="Y22" s="485"/>
    </row>
    <row r="23" spans="1:25" ht="13.65" customHeight="1">
      <c r="A23" s="136">
        <f t="shared" si="3"/>
        <v>13</v>
      </c>
      <c r="B23" s="429"/>
      <c r="C23" s="430"/>
      <c r="D23" s="431"/>
      <c r="E23" s="158" t="b">
        <v>0</v>
      </c>
      <c r="F23" s="115"/>
      <c r="G23" s="107"/>
      <c r="H23" s="107"/>
      <c r="I23" s="107"/>
      <c r="J23" s="107"/>
      <c r="K23" s="107"/>
      <c r="L23" s="111">
        <f t="shared" si="0"/>
        <v>0</v>
      </c>
      <c r="M23" s="101">
        <f t="shared" si="1"/>
        <v>0</v>
      </c>
      <c r="N23" s="113">
        <f t="shared" si="2"/>
        <v>0</v>
      </c>
      <c r="O23" s="114" t="s">
        <v>0</v>
      </c>
      <c r="P23" s="100"/>
      <c r="Q23" s="100"/>
      <c r="R23" s="100"/>
      <c r="S23" s="100"/>
      <c r="T23" s="100"/>
      <c r="U23" s="128" t="str">
        <f t="shared" si="4"/>
        <v/>
      </c>
      <c r="V23" s="129" t="s">
        <v>0</v>
      </c>
      <c r="W23" s="142"/>
      <c r="X23" s="484"/>
      <c r="Y23" s="485"/>
    </row>
    <row r="24" spans="1:25" ht="13.65" customHeight="1">
      <c r="A24" s="136">
        <f t="shared" si="3"/>
        <v>14</v>
      </c>
      <c r="B24" s="429"/>
      <c r="C24" s="430"/>
      <c r="D24" s="431"/>
      <c r="E24" s="158" t="b">
        <v>0</v>
      </c>
      <c r="F24" s="115"/>
      <c r="G24" s="107"/>
      <c r="H24" s="107"/>
      <c r="I24" s="107"/>
      <c r="J24" s="107"/>
      <c r="K24" s="107"/>
      <c r="L24" s="111">
        <f t="shared" si="0"/>
        <v>0</v>
      </c>
      <c r="M24" s="101">
        <f t="shared" si="1"/>
        <v>0</v>
      </c>
      <c r="N24" s="113">
        <f t="shared" si="2"/>
        <v>0</v>
      </c>
      <c r="O24" s="114" t="s">
        <v>0</v>
      </c>
      <c r="P24" s="100"/>
      <c r="Q24" s="100"/>
      <c r="R24" s="100"/>
      <c r="S24" s="100"/>
      <c r="T24" s="100"/>
      <c r="U24" s="128" t="str">
        <f t="shared" si="4"/>
        <v/>
      </c>
      <c r="V24" s="129" t="s">
        <v>0</v>
      </c>
      <c r="W24" s="142"/>
      <c r="X24" s="484"/>
      <c r="Y24" s="485"/>
    </row>
    <row r="25" spans="1:25" ht="13.65" customHeight="1">
      <c r="A25" s="136">
        <f t="shared" si="3"/>
        <v>15</v>
      </c>
      <c r="B25" s="458"/>
      <c r="C25" s="459"/>
      <c r="D25" s="460"/>
      <c r="E25" s="159" t="b">
        <v>0</v>
      </c>
      <c r="F25" s="141"/>
      <c r="G25" s="108"/>
      <c r="H25" s="108"/>
      <c r="I25" s="108"/>
      <c r="J25" s="108"/>
      <c r="K25" s="108"/>
      <c r="L25" s="112">
        <f t="shared" si="0"/>
        <v>0</v>
      </c>
      <c r="M25" s="105">
        <f t="shared" si="1"/>
        <v>0</v>
      </c>
      <c r="N25" s="144">
        <f t="shared" si="2"/>
        <v>0</v>
      </c>
      <c r="O25" s="114" t="s">
        <v>0</v>
      </c>
      <c r="P25" s="106"/>
      <c r="Q25" s="106"/>
      <c r="R25" s="106"/>
      <c r="S25" s="106"/>
      <c r="T25" s="106"/>
      <c r="U25" s="128" t="str">
        <f t="shared" si="4"/>
        <v/>
      </c>
      <c r="V25" s="129" t="s">
        <v>0</v>
      </c>
      <c r="W25" s="143"/>
      <c r="X25" s="510"/>
      <c r="Y25" s="511"/>
    </row>
    <row r="26" spans="1:25" ht="13.2" customHeight="1">
      <c r="A26" s="461" t="s">
        <v>72</v>
      </c>
      <c r="B26" s="462"/>
      <c r="C26" s="462"/>
      <c r="D26" s="463"/>
      <c r="E26" s="148"/>
      <c r="F26" s="116">
        <f t="shared" ref="F26:L26" si="6">SUM(F11:F25)</f>
        <v>0</v>
      </c>
      <c r="G26" s="109">
        <f t="shared" si="6"/>
        <v>0</v>
      </c>
      <c r="H26" s="116">
        <f t="shared" si="6"/>
        <v>0</v>
      </c>
      <c r="I26" s="109">
        <f t="shared" si="6"/>
        <v>0</v>
      </c>
      <c r="J26" s="109">
        <f t="shared" si="6"/>
        <v>0</v>
      </c>
      <c r="K26" s="109">
        <f t="shared" si="6"/>
        <v>0</v>
      </c>
      <c r="L26" s="110">
        <f t="shared" si="6"/>
        <v>0</v>
      </c>
      <c r="M26" s="101">
        <f t="shared" ref="M26" si="7">+J26/(G26+0.00001)</f>
        <v>0</v>
      </c>
      <c r="N26" s="113">
        <f t="shared" ref="N26" si="8">+L26/(G26+0.00001)</f>
        <v>0</v>
      </c>
      <c r="O26" s="118"/>
      <c r="P26" s="119">
        <f>SUMIFS($F11:$F25,P11:P25,"X",$O11:$O25,"Mis en œuvre")+SUMIFS($F11:$F25,P11:P25,"X",$O11:$O25,"Planifiée")+SUMIFS($F11:$F25,P11:P25,"X",$O11:$O25,"Étude requise")</f>
        <v>0</v>
      </c>
      <c r="Q26" s="119">
        <f>SUMIFS($F11:$F25,Q11:Q25,"X",$O11:$O25,"Mis en œuvre")+SUMIFS($F11:$F25,Q11:Q25,"X",$O11:$O25,"Planifiée")+SUMIFS($F11:$F25,Q11:Q25,"X",$O11:$O25,"Étude requise")</f>
        <v>0</v>
      </c>
      <c r="R26" s="119">
        <f t="shared" ref="R26:T26" si="9">SUMIFS($F11:$F25,R11:R25,"X",$O11:$O25,"Mis en œuvre")+SUMIFS($F11:$F25,R11:R25,"X",$O11:$O25,"Planifiée")+SUMIFS($F11:$F25,R11:R25,"X",$O11:$O25,"Étude requise")</f>
        <v>0</v>
      </c>
      <c r="S26" s="119">
        <f t="shared" si="9"/>
        <v>0</v>
      </c>
      <c r="T26" s="119">
        <f t="shared" si="9"/>
        <v>0</v>
      </c>
      <c r="U26" s="120"/>
      <c r="V26" s="118"/>
      <c r="W26" s="121"/>
      <c r="X26" s="455"/>
      <c r="Y26" s="456"/>
    </row>
    <row r="27" spans="1:25" ht="11.4" customHeight="1">
      <c r="A27" s="505" t="s">
        <v>290</v>
      </c>
      <c r="B27" s="505"/>
      <c r="C27" s="505"/>
      <c r="D27" s="505"/>
      <c r="E27" s="505"/>
      <c r="F27" s="505"/>
      <c r="G27" s="505"/>
      <c r="H27" s="505"/>
      <c r="I27" s="505"/>
      <c r="J27" s="505"/>
      <c r="K27" s="505"/>
      <c r="L27" s="505"/>
      <c r="M27" s="505"/>
      <c r="N27" s="505"/>
      <c r="O27" s="505"/>
      <c r="P27" s="505"/>
      <c r="Q27" s="505"/>
      <c r="R27" s="505"/>
      <c r="S27" s="505"/>
      <c r="T27" s="505"/>
      <c r="U27" s="505"/>
      <c r="V27" s="505"/>
      <c r="W27" s="505"/>
      <c r="X27" s="505"/>
      <c r="Y27" s="505"/>
    </row>
    <row r="28" spans="1:25">
      <c r="A28" s="506"/>
      <c r="B28" s="506"/>
      <c r="C28" s="506"/>
      <c r="D28" s="506"/>
      <c r="E28" s="506"/>
      <c r="F28" s="506"/>
      <c r="G28" s="506"/>
      <c r="H28" s="506"/>
      <c r="I28" s="506"/>
      <c r="J28" s="506"/>
      <c r="K28" s="506"/>
      <c r="L28" s="506"/>
      <c r="M28" s="506"/>
      <c r="N28" s="506"/>
      <c r="O28" s="506"/>
      <c r="P28" s="506"/>
      <c r="Q28" s="506"/>
      <c r="R28" s="506"/>
      <c r="S28" s="506"/>
      <c r="T28" s="506"/>
      <c r="U28" s="506"/>
      <c r="V28" s="506"/>
      <c r="W28" s="506"/>
      <c r="X28" s="506"/>
      <c r="Y28" s="506"/>
    </row>
    <row r="29" spans="1:25">
      <c r="A29" s="506"/>
      <c r="B29" s="506"/>
      <c r="C29" s="506"/>
      <c r="D29" s="506"/>
      <c r="E29" s="506"/>
      <c r="F29" s="506"/>
      <c r="G29" s="506"/>
      <c r="H29" s="506"/>
      <c r="I29" s="506"/>
      <c r="J29" s="506"/>
      <c r="K29" s="506"/>
      <c r="L29" s="506"/>
      <c r="M29" s="506"/>
      <c r="N29" s="506"/>
      <c r="O29" s="506"/>
      <c r="P29" s="506"/>
      <c r="Q29" s="506"/>
      <c r="R29" s="506"/>
      <c r="S29" s="506"/>
      <c r="T29" s="506"/>
      <c r="U29" s="506"/>
      <c r="V29" s="506"/>
      <c r="W29" s="506"/>
      <c r="X29" s="506"/>
      <c r="Y29" s="506"/>
    </row>
    <row r="30" spans="1:25" ht="11.25" customHeight="1">
      <c r="A30" s="467"/>
      <c r="B30" s="467"/>
      <c r="C30" s="467"/>
      <c r="D30" s="467"/>
      <c r="E30" s="467"/>
      <c r="F30" s="467"/>
      <c r="G30" s="467"/>
      <c r="H30" s="467"/>
      <c r="I30" s="467"/>
      <c r="J30" s="467"/>
      <c r="K30" s="467"/>
      <c r="L30" s="467"/>
      <c r="M30" s="467"/>
      <c r="N30" s="467"/>
      <c r="O30" s="467"/>
      <c r="P30" s="467"/>
      <c r="Q30" s="467"/>
      <c r="R30" s="467"/>
      <c r="S30" s="467"/>
      <c r="T30" s="467"/>
      <c r="U30" s="467"/>
      <c r="V30" s="467"/>
      <c r="W30" s="467"/>
      <c r="X30" s="467"/>
      <c r="Y30" s="467"/>
    </row>
    <row r="31" spans="1:25" ht="10.95" customHeight="1" thickBot="1">
      <c r="A31" s="457" t="s">
        <v>237</v>
      </c>
      <c r="B31" s="457"/>
      <c r="C31" s="457"/>
      <c r="D31" s="457"/>
      <c r="E31" s="457"/>
      <c r="F31" s="457"/>
      <c r="G31" s="457"/>
      <c r="H31" s="457"/>
      <c r="I31" s="457"/>
      <c r="J31" s="457"/>
      <c r="K31" s="457"/>
      <c r="L31" s="457"/>
      <c r="M31" s="130"/>
      <c r="N31" s="82"/>
      <c r="O31" s="457" t="s">
        <v>256</v>
      </c>
      <c r="P31" s="457"/>
      <c r="Q31" s="457"/>
      <c r="R31" s="457"/>
      <c r="S31" s="457"/>
      <c r="T31" s="457"/>
      <c r="U31" s="457"/>
    </row>
    <row r="32" spans="1:25" ht="14.25" customHeight="1">
      <c r="A32" s="474" t="s">
        <v>232</v>
      </c>
      <c r="B32" s="475"/>
      <c r="C32" s="475"/>
      <c r="D32" s="475"/>
      <c r="E32" s="475"/>
      <c r="F32" s="475"/>
      <c r="G32" s="475"/>
      <c r="H32" s="475"/>
      <c r="I32" s="475"/>
      <c r="J32" s="504"/>
      <c r="K32" s="504"/>
      <c r="L32" s="122" t="s">
        <v>73</v>
      </c>
      <c r="M32" s="130"/>
      <c r="N32" s="80"/>
      <c r="O32" s="149" t="s">
        <v>235</v>
      </c>
      <c r="P32" s="507" t="s">
        <v>236</v>
      </c>
      <c r="Q32" s="508"/>
      <c r="R32" s="508"/>
      <c r="S32" s="508"/>
      <c r="T32" s="508"/>
      <c r="U32" s="509"/>
    </row>
    <row r="33" spans="1:21" ht="14.25" customHeight="1">
      <c r="A33" s="464" t="s">
        <v>233</v>
      </c>
      <c r="B33" s="465"/>
      <c r="C33" s="465"/>
      <c r="D33" s="465"/>
      <c r="E33" s="465"/>
      <c r="F33" s="465"/>
      <c r="G33" s="465"/>
      <c r="H33" s="465"/>
      <c r="I33" s="465"/>
      <c r="J33" s="466"/>
      <c r="K33" s="466"/>
      <c r="L33" s="123"/>
      <c r="M33" s="130"/>
      <c r="N33" s="81"/>
      <c r="O33" s="102" t="str">
        <f>P10</f>
        <v>An 1</v>
      </c>
      <c r="P33" s="452">
        <f>P26</f>
        <v>0</v>
      </c>
      <c r="Q33" s="453"/>
      <c r="R33" s="453"/>
      <c r="S33" s="453"/>
      <c r="T33" s="453"/>
      <c r="U33" s="454"/>
    </row>
    <row r="34" spans="1:21" ht="14.25" customHeight="1">
      <c r="N34" s="12"/>
      <c r="O34" s="102" t="str">
        <f>Q10</f>
        <v>An 2</v>
      </c>
      <c r="P34" s="452">
        <f>Q26</f>
        <v>0</v>
      </c>
      <c r="Q34" s="453"/>
      <c r="R34" s="453"/>
      <c r="S34" s="453"/>
      <c r="T34" s="453"/>
      <c r="U34" s="454"/>
    </row>
    <row r="35" spans="1:21" ht="14.25" customHeight="1" thickBot="1">
      <c r="A35" s="457" t="s">
        <v>238</v>
      </c>
      <c r="B35" s="457"/>
      <c r="C35" s="457"/>
      <c r="D35" s="457"/>
      <c r="E35" s="457"/>
      <c r="F35" s="457"/>
      <c r="G35" s="457"/>
      <c r="H35" s="457"/>
      <c r="I35" s="457"/>
      <c r="J35" s="457"/>
      <c r="K35" s="457"/>
      <c r="L35" s="457"/>
      <c r="N35" s="12"/>
      <c r="O35" s="102" t="str">
        <f>R10</f>
        <v>An 3</v>
      </c>
      <c r="P35" s="452">
        <f>R26</f>
        <v>0</v>
      </c>
      <c r="Q35" s="453"/>
      <c r="R35" s="453"/>
      <c r="S35" s="453"/>
      <c r="T35" s="453"/>
      <c r="U35" s="454"/>
    </row>
    <row r="36" spans="1:21" ht="14.25" customHeight="1">
      <c r="A36" s="474" t="s">
        <v>234</v>
      </c>
      <c r="B36" s="475"/>
      <c r="C36" s="475"/>
      <c r="D36" s="475"/>
      <c r="E36" s="475"/>
      <c r="F36" s="475"/>
      <c r="G36" s="475"/>
      <c r="H36" s="475"/>
      <c r="I36" s="475"/>
      <c r="J36" s="476" t="str">
        <f>IF(TypeBatiment=RefMenu!B29,_xlfn.XLOOKUP(ConsoRefPlan,Tableau1[Consommation Max],Tableau1[Critère kWh],0,1,1),IF(TypeBatiment=RefMenu!B30,Pour100Neuf*ConsoRefPlan,"Indiquer type de bâtiment"))</f>
        <v>Indiquer type de bâtiment</v>
      </c>
      <c r="K36" s="476"/>
      <c r="L36" s="124" t="s">
        <v>73</v>
      </c>
      <c r="O36" s="102" t="str">
        <f>S10</f>
        <v>An 4</v>
      </c>
      <c r="P36" s="452">
        <f>S26</f>
        <v>0</v>
      </c>
      <c r="Q36" s="453"/>
      <c r="R36" s="453"/>
      <c r="S36" s="453"/>
      <c r="T36" s="453"/>
      <c r="U36" s="454"/>
    </row>
    <row r="37" spans="1:21" ht="14.25" customHeight="1">
      <c r="A37" s="477" t="s">
        <v>239</v>
      </c>
      <c r="B37" s="478"/>
      <c r="C37" s="478"/>
      <c r="D37" s="478"/>
      <c r="E37" s="478"/>
      <c r="F37" s="478"/>
      <c r="G37" s="478"/>
      <c r="H37" s="478"/>
      <c r="I37" s="478"/>
      <c r="J37" s="479">
        <f>IF(COUNTIF(U11:U25,"ok")=COUNTA(F11:F25),F26-SUMIFS(F11:F25,E11:E25,TRUE),"Erreur de saisie")</f>
        <v>0</v>
      </c>
      <c r="K37" s="479"/>
      <c r="L37" s="125" t="s">
        <v>73</v>
      </c>
      <c r="O37" s="126" t="str">
        <f>T10</f>
        <v>An 5</v>
      </c>
      <c r="P37" s="481">
        <f>T26</f>
        <v>0</v>
      </c>
      <c r="Q37" s="482"/>
      <c r="R37" s="482"/>
      <c r="S37" s="482"/>
      <c r="T37" s="482"/>
      <c r="U37" s="483"/>
    </row>
    <row r="38" spans="1:21" ht="14.25" customHeight="1">
      <c r="A38" s="464" t="s">
        <v>240</v>
      </c>
      <c r="B38" s="465"/>
      <c r="C38" s="465"/>
      <c r="D38" s="465"/>
      <c r="E38" s="465"/>
      <c r="F38" s="465"/>
      <c r="G38" s="465"/>
      <c r="H38" s="465"/>
      <c r="I38" s="465"/>
      <c r="J38" s="480">
        <f>SUMIFS($F11:$F25,$V11:$V25,"Mis en œuvre",E11:E25,FALSE)</f>
        <v>0</v>
      </c>
      <c r="K38" s="480"/>
      <c r="L38" s="125" t="s">
        <v>73</v>
      </c>
      <c r="O38" s="127" t="s">
        <v>72</v>
      </c>
      <c r="P38" s="471">
        <f>SUM(P33:Q37)</f>
        <v>0</v>
      </c>
      <c r="Q38" s="472"/>
      <c r="R38" s="472"/>
      <c r="S38" s="472"/>
      <c r="T38" s="472"/>
      <c r="U38" s="473"/>
    </row>
    <row r="39" spans="1:21" ht="9.75" customHeight="1">
      <c r="O39" s="155" t="s">
        <v>251</v>
      </c>
      <c r="P39" s="12"/>
      <c r="Q39" s="12"/>
    </row>
  </sheetData>
  <sheetProtection password="BF24" sheet="1" formatRows="0" insertRows="0" selectLockedCells="1"/>
  <mergeCells count="82">
    <mergeCell ref="V3:Y3"/>
    <mergeCell ref="B15:D15"/>
    <mergeCell ref="B11:D11"/>
    <mergeCell ref="A32:I32"/>
    <mergeCell ref="J32:K32"/>
    <mergeCell ref="A27:Y29"/>
    <mergeCell ref="P32:U32"/>
    <mergeCell ref="O31:U31"/>
    <mergeCell ref="X22:Y22"/>
    <mergeCell ref="X23:Y23"/>
    <mergeCell ref="X24:Y24"/>
    <mergeCell ref="X21:Y21"/>
    <mergeCell ref="B21:D21"/>
    <mergeCell ref="X25:Y25"/>
    <mergeCell ref="A5:X5"/>
    <mergeCell ref="B12:D12"/>
    <mergeCell ref="M7:N7"/>
    <mergeCell ref="A6:N6"/>
    <mergeCell ref="J7:J8"/>
    <mergeCell ref="L7:L8"/>
    <mergeCell ref="F7:G7"/>
    <mergeCell ref="H7:I7"/>
    <mergeCell ref="V7:Y7"/>
    <mergeCell ref="X18:Y18"/>
    <mergeCell ref="X19:Y19"/>
    <mergeCell ref="X20:Y20"/>
    <mergeCell ref="X9:Y9"/>
    <mergeCell ref="X8:Y8"/>
    <mergeCell ref="X11:Y11"/>
    <mergeCell ref="X12:Y12"/>
    <mergeCell ref="W8:W10"/>
    <mergeCell ref="B20:D20"/>
    <mergeCell ref="X13:Y13"/>
    <mergeCell ref="X14:Y14"/>
    <mergeCell ref="X15:Y15"/>
    <mergeCell ref="X16:Y16"/>
    <mergeCell ref="X17:Y17"/>
    <mergeCell ref="B13:D13"/>
    <mergeCell ref="B14:D14"/>
    <mergeCell ref="P9:T9"/>
    <mergeCell ref="P8:T8"/>
    <mergeCell ref="B18:D18"/>
    <mergeCell ref="B17:D17"/>
    <mergeCell ref="P38:U38"/>
    <mergeCell ref="A36:I36"/>
    <mergeCell ref="J36:K36"/>
    <mergeCell ref="A37:I37"/>
    <mergeCell ref="A38:I38"/>
    <mergeCell ref="J37:K37"/>
    <mergeCell ref="J38:K38"/>
    <mergeCell ref="P36:U36"/>
    <mergeCell ref="P37:U37"/>
    <mergeCell ref="A35:L35"/>
    <mergeCell ref="B22:D22"/>
    <mergeCell ref="B23:D23"/>
    <mergeCell ref="B24:D24"/>
    <mergeCell ref="B25:D25"/>
    <mergeCell ref="A26:D26"/>
    <mergeCell ref="A33:I33"/>
    <mergeCell ref="J33:K33"/>
    <mergeCell ref="A30:Y30"/>
    <mergeCell ref="P34:U34"/>
    <mergeCell ref="P35:U35"/>
    <mergeCell ref="X26:Y26"/>
    <mergeCell ref="P33:U33"/>
    <mergeCell ref="A31:L31"/>
    <mergeCell ref="M3:O3"/>
    <mergeCell ref="M4:O4"/>
    <mergeCell ref="M2:Y2"/>
    <mergeCell ref="A1:X1"/>
    <mergeCell ref="B19:D19"/>
    <mergeCell ref="V8:V10"/>
    <mergeCell ref="K7:K8"/>
    <mergeCell ref="P3:U3"/>
    <mergeCell ref="P4:U4"/>
    <mergeCell ref="O7:U7"/>
    <mergeCell ref="O8:O10"/>
    <mergeCell ref="B16:D16"/>
    <mergeCell ref="A7:A10"/>
    <mergeCell ref="B7:D10"/>
    <mergeCell ref="V4:Y4"/>
    <mergeCell ref="O6:Y6"/>
  </mergeCells>
  <phoneticPr fontId="6" type="noConversion"/>
  <conditionalFormatting sqref="F11:F25">
    <cfRule type="cellIs" dxfId="34" priority="6" operator="lessThan">
      <formula>0</formula>
    </cfRule>
  </conditionalFormatting>
  <conditionalFormatting sqref="J32">
    <cfRule type="expression" dxfId="33" priority="12">
      <formula>J32 =""</formula>
    </cfRule>
  </conditionalFormatting>
  <conditionalFormatting sqref="J33">
    <cfRule type="expression" dxfId="32" priority="85">
      <formula>OR($J$33 ="Choisir", $J33 ="")</formula>
    </cfRule>
  </conditionalFormatting>
  <conditionalFormatting sqref="J37:J38">
    <cfRule type="cellIs" dxfId="31" priority="83" operator="greaterThan">
      <formula>$J$36</formula>
    </cfRule>
    <cfRule type="cellIs" dxfId="30" priority="84" operator="lessThan">
      <formula>$J$36</formula>
    </cfRule>
  </conditionalFormatting>
  <conditionalFormatting sqref="U8 P10:T10">
    <cfRule type="containsBlanks" dxfId="29" priority="7">
      <formula>LEN(TRIM(P8))=0</formula>
    </cfRule>
  </conditionalFormatting>
  <conditionalFormatting sqref="U11:U25">
    <cfRule type="containsText" dxfId="28" priority="1" operator="containsText" text="Choisir statut">
      <formula>NOT(ISERROR(SEARCH("Choisir statut",U11)))</formula>
    </cfRule>
    <cfRule type="containsText" dxfId="27" priority="8" operator="containsText" text="Saisir X">
      <formula>NOT(ISERROR(SEARCH("Saisir X",U11)))</formula>
    </cfRule>
    <cfRule type="containsText" dxfId="26" priority="9" operator="containsText" text="Saisie multiple">
      <formula>NOT(ISERROR(SEARCH("Saisie multiple",U11)))</formula>
    </cfRule>
  </conditionalFormatting>
  <conditionalFormatting sqref="V4">
    <cfRule type="expression" dxfId="25" priority="13">
      <formula>V4 =""</formula>
    </cfRule>
  </conditionalFormatting>
  <dataValidations xWindow="1331" yWindow="675" count="14">
    <dataValidation type="list" allowBlank="1" showInputMessage="1" showErrorMessage="1" sqref="J33" xr:uid="{A352EA5D-6A47-489E-9883-081106D48739}">
      <formula1>"Choisir,Oui,Non"</formula1>
    </dataValidation>
    <dataValidation allowBlank="1" showInputMessage="1" showErrorMessage="1" prompt="Crédit annuel de l'option tarifaire GDP" sqref="I8:I9" xr:uid="{1ADB680D-4E41-4EA9-AE42-88CE1F992CD5}"/>
    <dataValidation allowBlank="1" showInputMessage="1" showErrorMessage="1" promptTitle="Électrification efficace" prompt="Pour un Projet d’électrification efficace (voir définition dans le Guide du participant), les économies doivent être calculées en fonction d'une référence électrique et non au combustible fossile." sqref="F8:F9" xr:uid="{D5D868EB-4614-4548-957D-5BD9FCFBDAF5}"/>
    <dataValidation type="list" allowBlank="1" showInputMessage="1" showErrorMessage="1" sqref="O11:O25" xr:uid="{021B7BCA-E2A3-4BA2-85DC-D739B2021A9B}">
      <formula1>INDIRECT("ListeStatutMesure")</formula1>
    </dataValidation>
    <dataValidation allowBlank="1" showInputMessage="1" showErrorMessage="1" prompt="Une case rouge indique une erreur de saisie." sqref="U10" xr:uid="{53CCF032-7FB0-4202-A0BB-CC962B221B1F}"/>
    <dataValidation type="decimal" operator="greaterThan" allowBlank="1" showInputMessage="1" showErrorMessage="1" sqref="F11:K25" xr:uid="{1F14FEF4-DFB4-4B02-9D38-C50CB14BD3C1}">
      <formula1>-999999999</formula1>
    </dataValidation>
    <dataValidation type="list" allowBlank="1" showInputMessage="1" showErrorMessage="1" sqref="P11:P25 T11:T25 Q11:S11 Q13:S25" xr:uid="{BE26A680-3A87-4924-A33B-11E8CD38AD0A}">
      <formula1>",X"</formula1>
    </dataValidation>
    <dataValidation type="list" allowBlank="1" showInputMessage="1" showErrorMessage="1" sqref="Q12:S12" xr:uid="{41F78BF4-B09B-4BF5-AC51-8F68FCBEB6AB}">
      <formula1>"X"</formula1>
    </dataValidation>
    <dataValidation allowBlank="1" showInputMessage="1" showErrorMessage="1" prompt="Effacement moyen en kW pour une saison hivernal du 1er décembre au 31 mars" sqref="H8:H9" xr:uid="{F45B4AC3-0929-43D8-90E3-B97753049AD1}"/>
    <dataValidation type="list" allowBlank="1" showInputMessage="1" showErrorMessage="1" sqref="V11:V25" xr:uid="{876BD11C-6636-4AF5-BB79-3E590FD5E8BD}">
      <formula1>INDIRECT("ListeStatutMesure2")</formula1>
    </dataValidation>
    <dataValidation allowBlank="1" showInputMessage="1" showErrorMessage="1" promptTitle="Mesures non cumulables " prompt="Certaines mesures ne sont pas admissibles pour l’atteinte de la cible d’économies, notamment lors de l’analyse de plusieurs scénarios et dans certains cas pour les immeubles multirésidentiels. Voir les précisions sous le tableau." sqref="E10" xr:uid="{50FE2978-6101-4298-B7A9-53374F4A144E}"/>
    <dataValidation allowBlank="1" showInputMessage="1" showErrorMessage="1" prompt="L'année 1 est l'année calendaire suivant la réalisation de l'analyse énergétique. Elle peut être modifiée au besoin._x000a_Saisir un &quot; X &quot; l'année prévue de fin des travaux, c'est-à-dire lorsque la mesure sera pleinement fonctionnelle. " sqref="U8" xr:uid="{1CC0CEB5-035C-46B1-866B-E2EC47643697}"/>
    <dataValidation allowBlank="1" showInputMessage="1" showErrorMessage="1" promptTitle="Scénarios multiples" prompt="Si plusieurs scénarios sont analysés pour un même système, un seul peut être comptabilisé pour l'atteinte de la cible d'économies électriques. Pour les autres mesures, le statut « NON CUMULABLE » doit être indiqué." sqref="U8" xr:uid="{62996A77-F67D-4E19-8161-9AD854109FF6}"/>
    <dataValidation allowBlank="1" showInputMessage="1" showErrorMessage="1" prompt="Le cas échéant, indiquer le n° de projet d'Hydro-Québec de la demande d'appui financier pour l'implantation de la mesure. La mesure pourrait être comptabilisée même si elle n'est pas soumise à Hydro-Québec." sqref="Y9 Y10" xr:uid="{6108987A-2A40-4923-8430-FC47169F0EAE}"/>
  </dataValidations>
  <pageMargins left="0.511811023622047" right="0.5" top="0.90551181102362199" bottom="0.511811023622047" header="0.31496062992126" footer="0.31496062992126"/>
  <pageSetup paperSize="5" fitToHeight="3" orientation="landscape" r:id="rId1"/>
  <headerFooter>
    <oddHeader xml:space="preserve">&amp;L&amp;G&amp;R&amp;"+,Gras"&amp;12&amp;K000000Programme Solutions efficaces – Volet Analyse énergétique &amp;"Calibri,Normal"
&amp;"+,Normal"&amp;11Plan de mise en œuvre &amp;"Calibri,Normal"&amp;12
&amp;1#
</oddHeader>
    <oddFooter>&amp;L&amp;6Plan de mise en œuvre (2026-05)&amp;R&amp;6&amp;P/&amp;N</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419096-1271-4DB5-837B-B25404D38595}">
  <sheetPr codeName="Feuil8">
    <tabColor theme="6" tint="0.39997558519241921"/>
  </sheetPr>
  <dimension ref="A1:P43"/>
  <sheetViews>
    <sheetView showGridLines="0" view="pageLayout" zoomScale="130" zoomScaleNormal="60" zoomScaleSheetLayoutView="89" zoomScalePageLayoutView="130" workbookViewId="0">
      <selection activeCell="A18" sqref="A18:M18"/>
    </sheetView>
  </sheetViews>
  <sheetFormatPr baseColWidth="10" defaultColWidth="6.5546875" defaultRowHeight="13.8"/>
  <cols>
    <col min="1" max="1" width="1.44140625" style="1" customWidth="1"/>
    <col min="2" max="2" width="10.109375" style="1" customWidth="1"/>
    <col min="3" max="3" width="2.109375" style="1" customWidth="1"/>
    <col min="4" max="4" width="11.109375" style="1" customWidth="1"/>
    <col min="5" max="5" width="4.5546875" style="1" customWidth="1"/>
    <col min="6" max="6" width="16.33203125" style="1" customWidth="1"/>
    <col min="7" max="7" width="9.33203125" style="1" customWidth="1"/>
    <col min="8" max="16" width="4.6640625" style="1" customWidth="1"/>
    <col min="17" max="16384" width="6.5546875" style="1"/>
  </cols>
  <sheetData>
    <row r="1" spans="1:16" ht="7.35" customHeight="1">
      <c r="A1" s="335"/>
      <c r="B1" s="335"/>
      <c r="C1" s="335"/>
      <c r="D1" s="335"/>
      <c r="E1" s="335"/>
      <c r="F1" s="335"/>
      <c r="G1" s="335"/>
      <c r="H1" s="335"/>
      <c r="I1" s="335"/>
      <c r="J1" s="335"/>
      <c r="K1" s="335"/>
      <c r="L1" s="335"/>
      <c r="M1" s="335"/>
    </row>
    <row r="2" spans="1:16" ht="12.15" customHeight="1" thickBot="1">
      <c r="A2" s="310"/>
      <c r="B2" s="310"/>
      <c r="C2" s="310"/>
      <c r="D2" s="310"/>
      <c r="E2" s="310"/>
      <c r="F2" s="310"/>
      <c r="G2" s="160"/>
      <c r="H2" s="545" t="s">
        <v>2</v>
      </c>
      <c r="I2" s="545"/>
      <c r="J2" s="545"/>
      <c r="K2" s="545"/>
      <c r="L2" s="545"/>
      <c r="M2" s="545"/>
      <c r="N2" s="545"/>
      <c r="O2" s="545"/>
      <c r="P2" s="545"/>
    </row>
    <row r="3" spans="1:16" ht="24" customHeight="1">
      <c r="A3" s="310"/>
      <c r="B3" s="310"/>
      <c r="C3" s="310"/>
      <c r="D3" s="310"/>
      <c r="E3" s="310"/>
      <c r="F3" s="310"/>
      <c r="G3" s="162"/>
      <c r="H3" s="513" t="s">
        <v>1</v>
      </c>
      <c r="I3" s="513"/>
      <c r="J3" s="513"/>
      <c r="K3" s="513"/>
      <c r="L3" s="513"/>
      <c r="M3" s="514"/>
      <c r="N3" s="541" t="s">
        <v>262</v>
      </c>
      <c r="O3" s="542"/>
      <c r="P3" s="542"/>
    </row>
    <row r="4" spans="1:16" ht="18.600000000000001" customHeight="1">
      <c r="A4" s="310"/>
      <c r="B4" s="310"/>
      <c r="C4" s="310"/>
      <c r="D4" s="310"/>
      <c r="E4" s="310"/>
      <c r="F4" s="310"/>
      <c r="G4" s="161"/>
      <c r="H4" s="515" t="str">
        <f>IF('i-Proposition'!F4="","",'i-Proposition'!F4)</f>
        <v/>
      </c>
      <c r="I4" s="515"/>
      <c r="J4" s="515"/>
      <c r="K4" s="515"/>
      <c r="L4" s="515"/>
      <c r="M4" s="516"/>
      <c r="N4" s="543" t="str">
        <f>IF(ISBLANK('i-Proposition'!O4), "", 'i-Proposition'!O4)</f>
        <v/>
      </c>
      <c r="O4" s="544"/>
      <c r="P4" s="544"/>
    </row>
    <row r="5" spans="1:16" ht="19.95" customHeight="1" thickBot="1">
      <c r="A5" s="537" t="s">
        <v>278</v>
      </c>
      <c r="B5" s="537"/>
      <c r="C5" s="537"/>
      <c r="D5" s="537"/>
      <c r="E5" s="537"/>
      <c r="F5" s="537"/>
      <c r="G5" s="537"/>
      <c r="H5" s="537"/>
      <c r="I5" s="537"/>
      <c r="J5" s="537"/>
      <c r="K5" s="537"/>
      <c r="L5" s="537"/>
      <c r="M5" s="537"/>
    </row>
    <row r="6" spans="1:16" ht="25.5" customHeight="1" thickBot="1">
      <c r="A6" s="549" t="s">
        <v>279</v>
      </c>
      <c r="B6" s="549"/>
      <c r="C6" s="549"/>
      <c r="D6" s="549"/>
      <c r="E6" s="549"/>
      <c r="F6" s="549"/>
      <c r="G6" s="550"/>
      <c r="H6" s="285" t="s">
        <v>61</v>
      </c>
      <c r="I6" s="285"/>
      <c r="J6" s="285"/>
      <c r="K6" s="285" t="s">
        <v>62</v>
      </c>
      <c r="L6" s="285"/>
      <c r="M6" s="285"/>
      <c r="N6" s="285" t="s">
        <v>242</v>
      </c>
      <c r="O6" s="285"/>
      <c r="P6" s="285"/>
    </row>
    <row r="7" spans="1:16" ht="24" customHeight="1">
      <c r="A7" s="539" t="s">
        <v>28</v>
      </c>
      <c r="B7" s="540"/>
      <c r="C7" s="540"/>
      <c r="D7" s="540"/>
      <c r="E7" s="540"/>
      <c r="F7" s="540"/>
      <c r="G7" s="44" t="s">
        <v>63</v>
      </c>
      <c r="H7" s="538">
        <f>'ii-Grille détaillée des coûts'!H18</f>
        <v>0</v>
      </c>
      <c r="I7" s="538"/>
      <c r="J7" s="538"/>
      <c r="K7" s="538">
        <f>'ii-Grille détaillée des coûts'!K18</f>
        <v>0</v>
      </c>
      <c r="L7" s="538"/>
      <c r="M7" s="538"/>
      <c r="N7" s="571"/>
      <c r="O7" s="571"/>
      <c r="P7" s="571"/>
    </row>
    <row r="8" spans="1:16" ht="24" customHeight="1">
      <c r="A8" s="519" t="s">
        <v>135</v>
      </c>
      <c r="B8" s="520"/>
      <c r="C8" s="520"/>
      <c r="D8" s="520"/>
      <c r="E8" s="520"/>
      <c r="F8" s="520"/>
      <c r="G8" s="43" t="s">
        <v>32</v>
      </c>
      <c r="H8" s="530">
        <f>'ii-Grille détaillée des coûts'!G29</f>
        <v>0</v>
      </c>
      <c r="I8" s="531"/>
      <c r="J8" s="532"/>
      <c r="K8" s="530">
        <f>'ii-Grille détaillée des coûts'!I29</f>
        <v>0</v>
      </c>
      <c r="L8" s="531"/>
      <c r="M8" s="532"/>
      <c r="N8" s="565"/>
      <c r="O8" s="566"/>
      <c r="P8" s="567"/>
    </row>
    <row r="9" spans="1:16" ht="25.5" customHeight="1" thickBot="1">
      <c r="A9" s="526" t="str">
        <f>"Plafond de l’Appui financier"</f>
        <v>Plafond de l’Appui financier</v>
      </c>
      <c r="B9" s="526"/>
      <c r="C9" s="526"/>
      <c r="D9" s="526"/>
      <c r="E9" s="526"/>
      <c r="F9" s="526"/>
      <c r="G9" s="526"/>
      <c r="H9" s="526"/>
      <c r="I9" s="526"/>
      <c r="J9" s="526"/>
      <c r="K9" s="526"/>
      <c r="L9" s="526"/>
      <c r="M9" s="526"/>
    </row>
    <row r="10" spans="1:16" ht="45.6" customHeight="1">
      <c r="A10" s="539" t="s">
        <v>150</v>
      </c>
      <c r="B10" s="540"/>
      <c r="C10" s="540"/>
      <c r="D10" s="540"/>
      <c r="E10" s="540"/>
      <c r="F10" s="540"/>
      <c r="G10" s="44" t="s">
        <v>33</v>
      </c>
      <c r="H10" s="551" t="str">
        <f>IF(GDP_Proposer="Oui",_xlfn.XLOOKUP(ConsoRefPropo,Tableau2[Consommation Max],Tableau2[Appui max EE+GDP],"Indiquer la consommation de référence",1,1),IF(GDP_Proposer="Non",_xlfn.XLOOKUP(ConsoRefPropo,Tableau2[Consommation Max],Tableau2[Appui max EE],"Indiquer la consommation de référence",1,1),"Indiquer si des mesures de GDP seront analysées"))</f>
        <v>Indiquer si des mesures de GDP seront analysées</v>
      </c>
      <c r="I10" s="552"/>
      <c r="J10" s="553"/>
      <c r="K10" s="551" t="str">
        <f>IF(GDP_Plan="Oui",_xlfn.XLOOKUP(ConsoRefPlan,Tableau2[Consommation Max],Tableau2[Appui max EE+GDP],"Indiquer la consommation de référence",1,1),IF(GDP_Plan="Non",_xlfn.XLOOKUP(ConsoRefPlan,Tableau2[Consommation Max],Tableau2[Appui max EE],"Indiquer la consommation de référence",1,1),"Indiquer si des mesures de GDP ont été analysées"))</f>
        <v>Indiquer si des mesures de GDP ont été analysées</v>
      </c>
      <c r="L10" s="552"/>
      <c r="M10" s="553"/>
      <c r="N10" s="551" t="str">
        <f>K10</f>
        <v>Indiquer si des mesures de GDP ont été analysées</v>
      </c>
      <c r="O10" s="552"/>
      <c r="P10" s="553"/>
    </row>
    <row r="11" spans="1:16" ht="25.5" customHeight="1" thickBot="1">
      <c r="A11" s="556" t="s">
        <v>174</v>
      </c>
      <c r="B11" s="556"/>
      <c r="C11" s="556"/>
      <c r="D11" s="556"/>
      <c r="E11" s="556"/>
      <c r="F11" s="556"/>
      <c r="G11" s="556"/>
      <c r="H11" s="91"/>
      <c r="I11" s="91"/>
      <c r="J11" s="91"/>
      <c r="K11" s="91"/>
      <c r="L11" s="91"/>
      <c r="M11" s="91"/>
    </row>
    <row r="12" spans="1:16" ht="28.2" customHeight="1">
      <c r="A12" s="539" t="s">
        <v>243</v>
      </c>
      <c r="B12" s="540"/>
      <c r="C12" s="540"/>
      <c r="D12" s="540"/>
      <c r="E12" s="540"/>
      <c r="F12" s="540"/>
      <c r="G12" s="44" t="s">
        <v>175</v>
      </c>
      <c r="H12" s="546" t="s">
        <v>241</v>
      </c>
      <c r="I12" s="547"/>
      <c r="J12" s="548"/>
      <c r="K12" s="521">
        <f>kWh_Identifier</f>
        <v>0</v>
      </c>
      <c r="L12" s="522"/>
      <c r="M12" s="523"/>
      <c r="N12" s="521">
        <f>kWh_implanter</f>
        <v>0</v>
      </c>
      <c r="O12" s="522"/>
      <c r="P12" s="523"/>
    </row>
    <row r="13" spans="1:16" ht="25.5" customHeight="1" thickBot="1">
      <c r="A13" s="524" t="s">
        <v>35</v>
      </c>
      <c r="B13" s="525"/>
      <c r="C13" s="525"/>
      <c r="D13" s="525"/>
      <c r="E13" s="525"/>
      <c r="F13" s="525"/>
      <c r="G13" s="525"/>
      <c r="H13" s="525"/>
      <c r="I13" s="525"/>
      <c r="J13" s="525"/>
      <c r="K13" s="525"/>
      <c r="L13" s="525"/>
      <c r="M13" s="525"/>
    </row>
    <row r="14" spans="1:16" ht="24" customHeight="1">
      <c r="A14" s="554" t="s">
        <v>136</v>
      </c>
      <c r="B14" s="555"/>
      <c r="C14" s="555"/>
      <c r="D14" s="555"/>
      <c r="E14" s="555"/>
      <c r="F14" s="555"/>
      <c r="G14" s="44" t="s">
        <v>176</v>
      </c>
      <c r="H14" s="551">
        <f>40%*H7</f>
        <v>0</v>
      </c>
      <c r="I14" s="552"/>
      <c r="J14" s="553"/>
      <c r="K14" s="551">
        <f>40%*K7</f>
        <v>0</v>
      </c>
      <c r="L14" s="552"/>
      <c r="M14" s="553"/>
      <c r="N14" s="562"/>
      <c r="O14" s="563"/>
      <c r="P14" s="564"/>
    </row>
    <row r="15" spans="1:16" ht="24" customHeight="1">
      <c r="A15" s="527" t="s">
        <v>137</v>
      </c>
      <c r="B15" s="528"/>
      <c r="C15" s="528"/>
      <c r="D15" s="528"/>
      <c r="E15" s="528"/>
      <c r="F15" s="528"/>
      <c r="G15" s="45" t="s">
        <v>177</v>
      </c>
      <c r="H15" s="530" t="e">
        <f>40%*H10</f>
        <v>#VALUE!</v>
      </c>
      <c r="I15" s="531"/>
      <c r="J15" s="532"/>
      <c r="K15" s="530" t="e">
        <f>40%*K10</f>
        <v>#VALUE!</v>
      </c>
      <c r="L15" s="531"/>
      <c r="M15" s="532"/>
      <c r="N15" s="565"/>
      <c r="O15" s="566"/>
      <c r="P15" s="567"/>
    </row>
    <row r="16" spans="1:16" ht="28.2" customHeight="1">
      <c r="A16" s="527" t="s">
        <v>139</v>
      </c>
      <c r="B16" s="528"/>
      <c r="C16" s="528"/>
      <c r="D16" s="528"/>
      <c r="E16" s="528"/>
      <c r="F16" s="528"/>
      <c r="G16" s="45" t="s">
        <v>178</v>
      </c>
      <c r="H16" s="533">
        <f>IF(0.75*H7-H8 &lt;=0,0,0.75*H7-H8)</f>
        <v>0</v>
      </c>
      <c r="I16" s="534"/>
      <c r="J16" s="535"/>
      <c r="K16" s="533">
        <f>IF(0.75*K7-K8 &lt;=0,0,0.75*K7-K8)</f>
        <v>0</v>
      </c>
      <c r="L16" s="534"/>
      <c r="M16" s="535"/>
      <c r="N16" s="568"/>
      <c r="O16" s="569"/>
      <c r="P16" s="570"/>
    </row>
    <row r="17" spans="1:16" ht="24" customHeight="1">
      <c r="A17" s="132" t="s">
        <v>187</v>
      </c>
      <c r="B17" s="133"/>
      <c r="C17" s="133"/>
      <c r="D17" s="133"/>
      <c r="E17" s="135"/>
      <c r="F17" s="135"/>
      <c r="G17" s="164" t="s">
        <v>281</v>
      </c>
      <c r="H17" s="559" t="e">
        <f>MAX(MIN(H14:H16),0)</f>
        <v>#VALUE!</v>
      </c>
      <c r="I17" s="560"/>
      <c r="J17" s="561"/>
      <c r="K17" s="559">
        <f>IF(kWh_Identifier="Erreur de saisie",0,IF(kWh_Identifier&gt;CriterekWh,MAX(0,MIN(K14:M16)),0))</f>
        <v>0</v>
      </c>
      <c r="L17" s="560"/>
      <c r="M17" s="561"/>
      <c r="N17" s="559">
        <f>K17</f>
        <v>0</v>
      </c>
      <c r="O17" s="560"/>
      <c r="P17" s="561"/>
    </row>
    <row r="18" spans="1:16" ht="25.5" customHeight="1">
      <c r="A18" s="529" t="s">
        <v>244</v>
      </c>
      <c r="B18" s="529"/>
      <c r="C18" s="529"/>
      <c r="D18" s="529"/>
      <c r="E18" s="529"/>
      <c r="F18" s="529"/>
      <c r="G18" s="529"/>
      <c r="H18" s="529"/>
      <c r="I18" s="529"/>
      <c r="J18" s="529"/>
      <c r="K18" s="529"/>
      <c r="L18" s="529"/>
      <c r="M18" s="529"/>
    </row>
    <row r="19" spans="1:16" ht="24" customHeight="1">
      <c r="A19" s="527" t="s">
        <v>140</v>
      </c>
      <c r="B19" s="528"/>
      <c r="C19" s="528"/>
      <c r="D19" s="528"/>
      <c r="E19" s="528"/>
      <c r="F19" s="528"/>
      <c r="G19" s="45" t="s">
        <v>179</v>
      </c>
      <c r="H19" s="530">
        <f>60%*H7</f>
        <v>0</v>
      </c>
      <c r="I19" s="557"/>
      <c r="J19" s="558"/>
      <c r="K19" s="530">
        <f>60%*K7</f>
        <v>0</v>
      </c>
      <c r="L19" s="557"/>
      <c r="M19" s="558"/>
      <c r="N19" s="530">
        <f>K19</f>
        <v>0</v>
      </c>
      <c r="O19" s="557"/>
      <c r="P19" s="558"/>
    </row>
    <row r="20" spans="1:16" ht="24" customHeight="1">
      <c r="A20" s="527" t="s">
        <v>141</v>
      </c>
      <c r="B20" s="528"/>
      <c r="C20" s="528"/>
      <c r="D20" s="528"/>
      <c r="E20" s="528"/>
      <c r="F20" s="528"/>
      <c r="G20" s="45" t="s">
        <v>180</v>
      </c>
      <c r="H20" s="530" t="e">
        <f>60%*H10</f>
        <v>#VALUE!</v>
      </c>
      <c r="I20" s="557"/>
      <c r="J20" s="558"/>
      <c r="K20" s="530" t="e">
        <f>60%*K10</f>
        <v>#VALUE!</v>
      </c>
      <c r="L20" s="557"/>
      <c r="M20" s="558"/>
      <c r="N20" s="530" t="e">
        <f t="shared" ref="N20:N21" si="0">K20</f>
        <v>#VALUE!</v>
      </c>
      <c r="O20" s="557"/>
      <c r="P20" s="558"/>
    </row>
    <row r="21" spans="1:16" ht="28.2" customHeight="1">
      <c r="A21" s="527" t="s">
        <v>142</v>
      </c>
      <c r="B21" s="528"/>
      <c r="C21" s="528"/>
      <c r="D21" s="528"/>
      <c r="E21" s="528"/>
      <c r="F21" s="528"/>
      <c r="G21" s="45" t="s">
        <v>181</v>
      </c>
      <c r="H21" s="533" t="e">
        <f>H7-H8-H17</f>
        <v>#VALUE!</v>
      </c>
      <c r="I21" s="534"/>
      <c r="J21" s="535"/>
      <c r="K21" s="533">
        <f>K7-K8-K17</f>
        <v>0</v>
      </c>
      <c r="L21" s="534"/>
      <c r="M21" s="535"/>
      <c r="N21" s="530">
        <f t="shared" si="0"/>
        <v>0</v>
      </c>
      <c r="O21" s="557"/>
      <c r="P21" s="558"/>
    </row>
    <row r="22" spans="1:16" ht="24" customHeight="1">
      <c r="A22" s="579" t="s">
        <v>186</v>
      </c>
      <c r="B22" s="580"/>
      <c r="C22" s="580"/>
      <c r="D22" s="580"/>
      <c r="E22" s="580"/>
      <c r="F22" s="580"/>
      <c r="G22" s="164" t="s">
        <v>282</v>
      </c>
      <c r="H22" s="559" t="e">
        <f>MAX(0,MIN(H19:H21))</f>
        <v>#VALUE!</v>
      </c>
      <c r="I22" s="560"/>
      <c r="J22" s="561"/>
      <c r="K22" s="559">
        <f>IF(kWh_Identifier="Erreur de saisie",0,IF(kWh_Identifier&gt;CriterekWh,MAX(0,MIN(K19:M21)),0))</f>
        <v>0</v>
      </c>
      <c r="L22" s="560"/>
      <c r="M22" s="561"/>
      <c r="N22" s="559">
        <f>IF(kWh_implanter&gt;CriterekWh,MAX(0,MIN(N19:P21)),0)</f>
        <v>0</v>
      </c>
      <c r="O22" s="560"/>
      <c r="P22" s="561"/>
    </row>
    <row r="23" spans="1:16" ht="25.5" customHeight="1">
      <c r="A23" s="577" t="s">
        <v>64</v>
      </c>
      <c r="B23" s="529"/>
      <c r="C23" s="529"/>
      <c r="D23" s="529"/>
      <c r="E23" s="529"/>
      <c r="F23" s="529"/>
      <c r="G23" s="529"/>
      <c r="H23" s="529"/>
      <c r="I23" s="529"/>
      <c r="J23" s="529"/>
      <c r="K23" s="529"/>
      <c r="L23" s="529"/>
      <c r="M23" s="578"/>
    </row>
    <row r="24" spans="1:16" ht="28.65" customHeight="1">
      <c r="A24" s="575" t="s">
        <v>143</v>
      </c>
      <c r="B24" s="576"/>
      <c r="C24" s="576"/>
      <c r="D24" s="576"/>
      <c r="E24" s="576"/>
      <c r="F24" s="576"/>
      <c r="G24" s="79" t="s">
        <v>182</v>
      </c>
      <c r="H24" s="572" t="e">
        <f>H17+H22</f>
        <v>#VALUE!</v>
      </c>
      <c r="I24" s="573"/>
      <c r="J24" s="574"/>
      <c r="K24" s="572">
        <f>K17+K22</f>
        <v>0</v>
      </c>
      <c r="L24" s="573"/>
      <c r="M24" s="574"/>
      <c r="N24" s="572">
        <f>N17+N22</f>
        <v>0</v>
      </c>
      <c r="O24" s="573"/>
      <c r="P24" s="574"/>
    </row>
    <row r="25" spans="1:16" ht="14.4" customHeight="1"/>
    <row r="26" spans="1:16" ht="18.600000000000001" customHeight="1">
      <c r="A26" s="165" t="s">
        <v>264</v>
      </c>
      <c r="B26" s="517" t="s">
        <v>263</v>
      </c>
      <c r="C26" s="517"/>
      <c r="D26" s="517"/>
      <c r="E26" s="517"/>
      <c r="F26" s="517"/>
      <c r="G26" s="517"/>
      <c r="H26" s="517"/>
      <c r="I26" s="517"/>
      <c r="J26" s="517"/>
      <c r="K26" s="517"/>
      <c r="L26" s="517"/>
      <c r="M26" s="517"/>
      <c r="N26" s="517"/>
      <c r="O26" s="517"/>
      <c r="P26" s="517"/>
    </row>
    <row r="27" spans="1:16" ht="24.6" customHeight="1">
      <c r="A27" s="165" t="s">
        <v>267</v>
      </c>
      <c r="B27" s="518" t="s">
        <v>265</v>
      </c>
      <c r="C27" s="518"/>
      <c r="D27" s="518"/>
      <c r="E27" s="518"/>
      <c r="F27" s="518"/>
      <c r="G27" s="518"/>
      <c r="H27" s="518"/>
      <c r="I27" s="518"/>
      <c r="J27" s="518"/>
      <c r="K27" s="518"/>
      <c r="L27" s="518"/>
      <c r="M27" s="518"/>
      <c r="N27" s="518"/>
      <c r="O27" s="518"/>
      <c r="P27" s="518"/>
    </row>
    <row r="28" spans="1:16" ht="24" customHeight="1">
      <c r="A28" s="165" t="s">
        <v>267</v>
      </c>
      <c r="B28" s="518" t="s">
        <v>266</v>
      </c>
      <c r="C28" s="518"/>
      <c r="D28" s="518"/>
      <c r="E28" s="518"/>
      <c r="F28" s="518"/>
      <c r="G28" s="518"/>
      <c r="H28" s="518"/>
      <c r="I28" s="518"/>
      <c r="J28" s="518"/>
      <c r="K28" s="518"/>
      <c r="L28" s="518"/>
      <c r="M28" s="518"/>
      <c r="N28" s="518"/>
      <c r="O28" s="518"/>
      <c r="P28" s="518"/>
    </row>
    <row r="29" spans="1:16" ht="25.95" customHeight="1">
      <c r="A29" s="165" t="s">
        <v>267</v>
      </c>
      <c r="B29" s="518" t="s">
        <v>268</v>
      </c>
      <c r="C29" s="518"/>
      <c r="D29" s="518"/>
      <c r="E29" s="518"/>
      <c r="F29" s="518"/>
      <c r="G29" s="518"/>
      <c r="H29" s="518"/>
      <c r="I29" s="518"/>
      <c r="J29" s="518"/>
      <c r="K29" s="518"/>
      <c r="L29" s="518"/>
      <c r="M29" s="518"/>
      <c r="N29" s="518"/>
      <c r="O29" s="518"/>
      <c r="P29" s="518"/>
    </row>
    <row r="30" spans="1:16" ht="24.6" customHeight="1">
      <c r="A30" s="536"/>
      <c r="B30" s="536"/>
      <c r="C30" s="536"/>
      <c r="D30" s="536"/>
      <c r="E30" s="536"/>
      <c r="F30" s="536"/>
      <c r="G30" s="536"/>
      <c r="H30" s="536"/>
      <c r="I30" s="536"/>
      <c r="J30" s="536"/>
      <c r="K30" s="536"/>
      <c r="L30" s="536"/>
      <c r="M30" s="536"/>
      <c r="N30" s="536"/>
      <c r="O30" s="536"/>
      <c r="P30" s="536"/>
    </row>
    <row r="31" spans="1:16" ht="24.6" customHeight="1">
      <c r="A31" s="157"/>
      <c r="B31" s="157"/>
      <c r="C31" s="157"/>
      <c r="D31" s="157"/>
      <c r="E31" s="157"/>
      <c r="F31" s="157"/>
      <c r="G31" s="157"/>
      <c r="H31" s="157"/>
      <c r="I31" s="157"/>
      <c r="J31" s="157"/>
      <c r="K31" s="157"/>
      <c r="L31" s="157"/>
      <c r="M31" s="157"/>
      <c r="N31" s="157"/>
      <c r="O31" s="157"/>
      <c r="P31" s="157"/>
    </row>
    <row r="32" spans="1:16" ht="24.6" customHeight="1"/>
    <row r="33" ht="24.6" customHeight="1"/>
    <row r="34" ht="18.600000000000001" customHeight="1"/>
    <row r="35" ht="18.600000000000001" customHeight="1"/>
    <row r="36" ht="18.600000000000001" customHeight="1"/>
    <row r="37" ht="18.600000000000001" customHeight="1"/>
    <row r="38" ht="18.600000000000001" customHeight="1"/>
    <row r="39" ht="18.600000000000001" customHeight="1"/>
    <row r="40" ht="18.600000000000001" customHeight="1"/>
    <row r="41" ht="18.600000000000001" customHeight="1"/>
    <row r="42" ht="18.600000000000001" customHeight="1"/>
    <row r="43" ht="11.25" customHeight="1"/>
  </sheetData>
  <sheetProtection password="BF24" sheet="1" formatRows="0" selectLockedCells="1"/>
  <mergeCells count="73">
    <mergeCell ref="A24:F24"/>
    <mergeCell ref="A23:M23"/>
    <mergeCell ref="A21:F21"/>
    <mergeCell ref="H24:J24"/>
    <mergeCell ref="K24:M24"/>
    <mergeCell ref="H21:J21"/>
    <mergeCell ref="K21:M21"/>
    <mergeCell ref="H22:J22"/>
    <mergeCell ref="K22:M22"/>
    <mergeCell ref="A22:F22"/>
    <mergeCell ref="N20:P20"/>
    <mergeCell ref="N21:P21"/>
    <mergeCell ref="N22:P22"/>
    <mergeCell ref="N24:P24"/>
    <mergeCell ref="H20:J20"/>
    <mergeCell ref="K20:M20"/>
    <mergeCell ref="N6:P6"/>
    <mergeCell ref="N7:P7"/>
    <mergeCell ref="N8:P8"/>
    <mergeCell ref="N10:P10"/>
    <mergeCell ref="N12:P12"/>
    <mergeCell ref="N14:P14"/>
    <mergeCell ref="N15:P15"/>
    <mergeCell ref="N16:P16"/>
    <mergeCell ref="N17:P17"/>
    <mergeCell ref="N19:P19"/>
    <mergeCell ref="A19:F19"/>
    <mergeCell ref="A20:F20"/>
    <mergeCell ref="H19:J19"/>
    <mergeCell ref="K19:M19"/>
    <mergeCell ref="K14:M14"/>
    <mergeCell ref="H17:J17"/>
    <mergeCell ref="K17:M17"/>
    <mergeCell ref="A15:F15"/>
    <mergeCell ref="A10:F10"/>
    <mergeCell ref="H10:J10"/>
    <mergeCell ref="K10:M10"/>
    <mergeCell ref="A14:F14"/>
    <mergeCell ref="H14:J14"/>
    <mergeCell ref="A11:G11"/>
    <mergeCell ref="A12:F12"/>
    <mergeCell ref="B29:P29"/>
    <mergeCell ref="A30:P30"/>
    <mergeCell ref="A1:M1"/>
    <mergeCell ref="A5:M5"/>
    <mergeCell ref="H7:J7"/>
    <mergeCell ref="K7:M7"/>
    <mergeCell ref="A7:F7"/>
    <mergeCell ref="A2:F4"/>
    <mergeCell ref="N3:P3"/>
    <mergeCell ref="N4:P4"/>
    <mergeCell ref="H2:P2"/>
    <mergeCell ref="H12:J12"/>
    <mergeCell ref="H8:J8"/>
    <mergeCell ref="K8:M8"/>
    <mergeCell ref="A6:G6"/>
    <mergeCell ref="H6:J6"/>
    <mergeCell ref="H3:M3"/>
    <mergeCell ref="H4:M4"/>
    <mergeCell ref="B26:P26"/>
    <mergeCell ref="B27:P27"/>
    <mergeCell ref="B28:P28"/>
    <mergeCell ref="K6:M6"/>
    <mergeCell ref="A8:F8"/>
    <mergeCell ref="K12:M12"/>
    <mergeCell ref="A13:M13"/>
    <mergeCell ref="A9:M9"/>
    <mergeCell ref="A16:F16"/>
    <mergeCell ref="A18:M18"/>
    <mergeCell ref="H15:J15"/>
    <mergeCell ref="K15:M15"/>
    <mergeCell ref="H16:J16"/>
    <mergeCell ref="K16:M16"/>
  </mergeCells>
  <pageMargins left="0.5" right="0.5" top="1.0347222222222201" bottom="0.511811023622047" header="0.31496062992126" footer="0.31496062992126"/>
  <pageSetup fitToWidth="0" fitToHeight="0" orientation="portrait" r:id="rId1"/>
  <headerFooter>
    <oddHeader xml:space="preserve">&amp;L&amp;G&amp;R&amp;"+,Gras"&amp;12&amp;K000000Programme Solutions efficaces – Volet Analyse énergétique &amp;"Calibri,Normal"
&amp;"+,Normal"&amp;11Proposition d’Analyse énergétique &amp;"Calibri,Normal"&amp;12
</oddHeader>
    <oddFooter>&amp;L&amp;6Programme solutions efficaces (2026-05)&amp;R&amp;6&amp;P/&amp;N</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A2C9EF-78A5-4DC9-BAFB-4D76B2F0EAE1}">
  <sheetPr codeName="Feuil3">
    <tabColor theme="0"/>
  </sheetPr>
  <dimension ref="A1:M54"/>
  <sheetViews>
    <sheetView showGridLines="0" view="pageLayout" zoomScale="120" zoomScaleNormal="60" zoomScaleSheetLayoutView="89" zoomScalePageLayoutView="120" workbookViewId="0">
      <selection activeCell="K26" sqref="K26:L26"/>
    </sheetView>
  </sheetViews>
  <sheetFormatPr baseColWidth="10" defaultColWidth="6.5546875" defaultRowHeight="13.8"/>
  <cols>
    <col min="1" max="1" width="1.44140625" style="1" customWidth="1"/>
    <col min="2" max="2" width="8.109375" style="1" customWidth="1"/>
    <col min="3" max="3" width="7" style="1" customWidth="1"/>
    <col min="4" max="4" width="8.88671875" style="1" customWidth="1"/>
    <col min="5" max="5" width="6.88671875" style="1" customWidth="1"/>
    <col min="6" max="6" width="15.33203125" style="1" customWidth="1"/>
    <col min="7" max="7" width="10.33203125" style="1" customWidth="1"/>
    <col min="8" max="8" width="7.5546875" style="1" customWidth="1"/>
    <col min="9" max="9" width="6.5546875" style="1" customWidth="1"/>
    <col min="10" max="10" width="10.5546875" style="1" customWidth="1"/>
    <col min="11" max="11" width="12.33203125" style="1" customWidth="1"/>
    <col min="12" max="12" width="2.44140625" style="1" customWidth="1"/>
    <col min="13" max="13" width="8.5546875" style="1" customWidth="1"/>
    <col min="14" max="16384" width="6.5546875" style="1"/>
  </cols>
  <sheetData>
    <row r="1" spans="1:13" ht="7.35" customHeight="1">
      <c r="A1" s="335"/>
      <c r="B1" s="335"/>
      <c r="C1" s="335"/>
      <c r="D1" s="335"/>
      <c r="E1" s="335"/>
      <c r="F1" s="335"/>
      <c r="G1" s="335"/>
      <c r="H1" s="335"/>
      <c r="I1" s="335"/>
      <c r="J1" s="335"/>
      <c r="K1" s="335"/>
      <c r="L1" s="335"/>
    </row>
    <row r="2" spans="1:13" ht="12.15" customHeight="1" thickBot="1">
      <c r="A2" s="18"/>
      <c r="B2" s="18"/>
      <c r="C2" s="18"/>
      <c r="D2" s="18"/>
      <c r="E2" s="678" t="s">
        <v>2</v>
      </c>
      <c r="F2" s="678"/>
      <c r="G2" s="678"/>
      <c r="H2" s="678"/>
      <c r="I2" s="678"/>
      <c r="J2" s="678"/>
      <c r="K2" s="678"/>
      <c r="L2" s="678"/>
      <c r="M2" s="2"/>
    </row>
    <row r="3" spans="1:13" ht="26.4" customHeight="1">
      <c r="A3" s="48"/>
      <c r="B3" s="48"/>
      <c r="C3" s="48"/>
      <c r="D3" s="48"/>
      <c r="E3" s="676" t="s">
        <v>1</v>
      </c>
      <c r="F3" s="365"/>
      <c r="G3" s="359" t="s">
        <v>277</v>
      </c>
      <c r="H3" s="427"/>
      <c r="I3" s="360"/>
      <c r="J3" s="359" t="s">
        <v>276</v>
      </c>
      <c r="K3" s="427"/>
      <c r="L3" s="360"/>
      <c r="M3" s="2"/>
    </row>
    <row r="4" spans="1:13" ht="15.75" customHeight="1">
      <c r="A4" s="49"/>
      <c r="B4" s="49"/>
      <c r="C4" s="49"/>
      <c r="D4" s="49"/>
      <c r="E4" s="677" t="str">
        <f>IF('i-Proposition'!F4="","",'i-Proposition'!F4)</f>
        <v/>
      </c>
      <c r="F4" s="677"/>
      <c r="G4" s="363" t="str">
        <f>IF(ISBLANK('i-Proposition'!O4), "", 'i-Proposition'!O4)</f>
        <v/>
      </c>
      <c r="H4" s="670"/>
      <c r="I4" s="364"/>
      <c r="J4" s="363" t="str">
        <f>IF('ii-Grille détaillée des coûts'!L3="","",'ii-Grille détaillée des coûts'!L3)</f>
        <v/>
      </c>
      <c r="K4" s="670"/>
      <c r="L4" s="364"/>
      <c r="M4" s="2"/>
    </row>
    <row r="5" spans="1:13" ht="7.35" customHeight="1">
      <c r="A5" s="671"/>
      <c r="B5" s="671"/>
      <c r="C5" s="671"/>
      <c r="D5" s="671"/>
      <c r="E5" s="671"/>
      <c r="F5" s="671"/>
      <c r="G5" s="671"/>
      <c r="H5" s="671"/>
      <c r="I5" s="671"/>
      <c r="J5" s="671"/>
      <c r="K5" s="671"/>
      <c r="L5" s="671"/>
      <c r="M5" s="2"/>
    </row>
    <row r="6" spans="1:13" ht="16.95" customHeight="1" thickBot="1">
      <c r="A6" s="684" t="s">
        <v>40</v>
      </c>
      <c r="B6" s="684"/>
      <c r="C6" s="684"/>
      <c r="D6" s="684"/>
      <c r="E6" s="684"/>
      <c r="F6" s="684"/>
      <c r="G6" s="685"/>
      <c r="H6" s="685"/>
      <c r="I6" s="685"/>
      <c r="J6" s="685"/>
      <c r="K6" s="685"/>
      <c r="L6" s="685"/>
      <c r="M6" s="2"/>
    </row>
    <row r="7" spans="1:13" ht="12.15" customHeight="1">
      <c r="A7" s="240" t="s">
        <v>3</v>
      </c>
      <c r="B7" s="241"/>
      <c r="C7" s="241"/>
      <c r="D7" s="241"/>
      <c r="E7" s="241"/>
      <c r="F7" s="241"/>
      <c r="G7" s="241"/>
      <c r="H7" s="241"/>
      <c r="I7" s="241"/>
      <c r="J7" s="241"/>
      <c r="K7" s="241"/>
      <c r="L7" s="242"/>
      <c r="M7" s="2"/>
    </row>
    <row r="8" spans="1:13" ht="15.75" customHeight="1">
      <c r="A8" s="679">
        <f>'i-Proposition'!A7</f>
        <v>0</v>
      </c>
      <c r="B8" s="680"/>
      <c r="C8" s="680"/>
      <c r="D8" s="680"/>
      <c r="E8" s="680"/>
      <c r="F8" s="680"/>
      <c r="G8" s="680"/>
      <c r="H8" s="680"/>
      <c r="I8" s="680"/>
      <c r="J8" s="680"/>
      <c r="K8" s="680"/>
      <c r="L8" s="681"/>
      <c r="M8" s="2"/>
    </row>
    <row r="9" spans="1:13" ht="12.15" customHeight="1">
      <c r="A9" s="340" t="s">
        <v>75</v>
      </c>
      <c r="B9" s="341"/>
      <c r="C9" s="341"/>
      <c r="D9" s="341"/>
      <c r="E9" s="341"/>
      <c r="F9" s="341"/>
      <c r="G9" s="341"/>
      <c r="H9" s="341"/>
      <c r="I9" s="342"/>
      <c r="J9" s="340" t="s">
        <v>45</v>
      </c>
      <c r="K9" s="341"/>
      <c r="L9" s="342"/>
      <c r="M9" s="2"/>
    </row>
    <row r="10" spans="1:13" ht="15.75" customHeight="1">
      <c r="A10" s="679">
        <f>'i-Proposition'!A13</f>
        <v>0</v>
      </c>
      <c r="B10" s="680"/>
      <c r="C10" s="680"/>
      <c r="D10" s="680"/>
      <c r="E10" s="680"/>
      <c r="F10" s="680"/>
      <c r="G10" s="680"/>
      <c r="H10" s="680"/>
      <c r="I10" s="681"/>
      <c r="J10" s="644">
        <f>'i-Proposition'!N13</f>
        <v>0</v>
      </c>
      <c r="K10" s="645"/>
      <c r="L10" s="646"/>
      <c r="M10" s="2"/>
    </row>
    <row r="11" spans="1:13" ht="12.15" customHeight="1">
      <c r="A11" s="340" t="s">
        <v>76</v>
      </c>
      <c r="B11" s="341"/>
      <c r="C11" s="341"/>
      <c r="D11" s="341"/>
      <c r="E11" s="341"/>
      <c r="F11" s="341"/>
      <c r="G11" s="341"/>
      <c r="H11" s="341"/>
      <c r="I11" s="342"/>
      <c r="J11" s="340" t="s">
        <v>45</v>
      </c>
      <c r="K11" s="341"/>
      <c r="L11" s="342"/>
      <c r="M11" s="2"/>
    </row>
    <row r="12" spans="1:13" ht="15.75" customHeight="1">
      <c r="A12" s="679">
        <f>IF('i-Proposition'!H18="Présentée par le Participant seul", "N/A - participant seul",'i-Proposition'!A33)</f>
        <v>0</v>
      </c>
      <c r="B12" s="680"/>
      <c r="C12" s="680"/>
      <c r="D12" s="680"/>
      <c r="E12" s="680"/>
      <c r="F12" s="680"/>
      <c r="G12" s="680"/>
      <c r="H12" s="680"/>
      <c r="I12" s="681"/>
      <c r="J12" s="644">
        <f>'i-Proposition'!N33</f>
        <v>0</v>
      </c>
      <c r="K12" s="645"/>
      <c r="L12" s="646"/>
      <c r="M12" s="2"/>
    </row>
    <row r="13" spans="1:13" ht="24" customHeight="1" thickBot="1">
      <c r="A13" s="657" t="s">
        <v>41</v>
      </c>
      <c r="B13" s="657"/>
      <c r="C13" s="657"/>
      <c r="D13" s="657"/>
      <c r="E13" s="657"/>
      <c r="F13" s="657"/>
      <c r="G13" s="657"/>
      <c r="H13" s="657"/>
      <c r="I13" s="657"/>
      <c r="J13" s="657"/>
      <c r="K13" s="657"/>
      <c r="L13" s="657"/>
      <c r="M13" s="2"/>
    </row>
    <row r="14" spans="1:13" ht="112.95" customHeight="1">
      <c r="A14" s="635">
        <f>'i-Proposition'!A79</f>
        <v>0</v>
      </c>
      <c r="B14" s="636"/>
      <c r="C14" s="636"/>
      <c r="D14" s="636"/>
      <c r="E14" s="636"/>
      <c r="F14" s="636"/>
      <c r="G14" s="636"/>
      <c r="H14" s="636"/>
      <c r="I14" s="636"/>
      <c r="J14" s="636"/>
      <c r="K14" s="636"/>
      <c r="L14" s="637"/>
      <c r="M14" s="2"/>
    </row>
    <row r="15" spans="1:13" ht="23.4" customHeight="1" thickBot="1">
      <c r="A15" s="283" t="s">
        <v>144</v>
      </c>
      <c r="B15" s="283"/>
      <c r="C15" s="283"/>
      <c r="D15" s="283"/>
      <c r="E15" s="283"/>
      <c r="F15" s="283"/>
      <c r="G15" s="283"/>
      <c r="H15" s="283"/>
      <c r="I15" s="283"/>
      <c r="J15" s="283"/>
      <c r="K15" s="283"/>
      <c r="L15" s="283"/>
      <c r="M15" s="2"/>
    </row>
    <row r="16" spans="1:13" ht="23.4" customHeight="1">
      <c r="A16" s="583" t="s">
        <v>212</v>
      </c>
      <c r="B16" s="584"/>
      <c r="C16" s="584"/>
      <c r="D16" s="584"/>
      <c r="E16" s="584"/>
      <c r="F16" s="585"/>
      <c r="G16" s="583" t="s">
        <v>213</v>
      </c>
      <c r="H16" s="585"/>
      <c r="I16" s="583" t="s">
        <v>219</v>
      </c>
      <c r="J16" s="584"/>
      <c r="K16" s="584"/>
      <c r="L16" s="585"/>
      <c r="M16" s="2"/>
    </row>
    <row r="17" spans="1:13" ht="18.600000000000001" customHeight="1">
      <c r="A17" s="581" t="s">
        <v>257</v>
      </c>
      <c r="B17" s="581"/>
      <c r="C17" s="581"/>
      <c r="D17" s="581"/>
      <c r="E17" s="581"/>
      <c r="F17" s="581"/>
      <c r="G17" s="582" t="str">
        <f>IF('i-Proposition'!J40="","",'i-Proposition'!J40)</f>
        <v/>
      </c>
      <c r="H17" s="582"/>
      <c r="I17" s="647"/>
      <c r="J17" s="648"/>
      <c r="K17" s="648"/>
      <c r="L17" s="649"/>
      <c r="M17" s="2"/>
    </row>
    <row r="18" spans="1:13" ht="18.600000000000001" customHeight="1">
      <c r="A18" s="581" t="s">
        <v>258</v>
      </c>
      <c r="B18" s="581"/>
      <c r="C18" s="581"/>
      <c r="D18" s="581"/>
      <c r="E18" s="581"/>
      <c r="F18" s="581"/>
      <c r="G18" s="650" t="str">
        <f>IF('iii-Plan de mise en oeuvre'!J33="","",'iii-Plan de mise en oeuvre'!J33)</f>
        <v/>
      </c>
      <c r="H18" s="651"/>
      <c r="I18" s="647"/>
      <c r="J18" s="648"/>
      <c r="K18" s="648"/>
      <c r="L18" s="649"/>
      <c r="M18" s="2"/>
    </row>
    <row r="19" spans="1:13" ht="23.7" customHeight="1">
      <c r="A19" s="581" t="s">
        <v>280</v>
      </c>
      <c r="B19" s="581"/>
      <c r="C19" s="581"/>
      <c r="D19" s="581"/>
      <c r="E19" s="581"/>
      <c r="F19" s="581"/>
      <c r="G19" s="643">
        <f>ConsoRefPlan</f>
        <v>0</v>
      </c>
      <c r="H19" s="643"/>
      <c r="I19" s="647"/>
      <c r="J19" s="648"/>
      <c r="K19" s="648"/>
      <c r="L19" s="649"/>
      <c r="M19" s="2"/>
    </row>
    <row r="20" spans="1:13" ht="18.600000000000001" customHeight="1">
      <c r="A20" s="581" t="s">
        <v>260</v>
      </c>
      <c r="B20" s="581"/>
      <c r="C20" s="581"/>
      <c r="D20" s="581"/>
      <c r="E20" s="581"/>
      <c r="F20" s="581"/>
      <c r="G20" s="642" t="str">
        <f>CriterekWh</f>
        <v>Indiquer type de bâtiment</v>
      </c>
      <c r="H20" s="642"/>
      <c r="I20" s="647"/>
      <c r="J20" s="648"/>
      <c r="K20" s="648"/>
      <c r="L20" s="649"/>
      <c r="M20" s="2"/>
    </row>
    <row r="21" spans="1:13" ht="18.600000000000001" customHeight="1">
      <c r="A21" s="581" t="s">
        <v>259</v>
      </c>
      <c r="B21" s="581"/>
      <c r="C21" s="581"/>
      <c r="D21" s="581"/>
      <c r="E21" s="581"/>
      <c r="F21" s="581"/>
      <c r="G21" s="643">
        <f>kWh_Identifier</f>
        <v>0</v>
      </c>
      <c r="H21" s="643"/>
      <c r="I21" s="647"/>
      <c r="J21" s="648"/>
      <c r="K21" s="648"/>
      <c r="L21" s="649"/>
      <c r="M21" s="2"/>
    </row>
    <row r="22" spans="1:13" ht="16.649999999999999" customHeight="1">
      <c r="A22" s="652" t="s">
        <v>82</v>
      </c>
      <c r="B22" s="653"/>
      <c r="C22" s="653"/>
      <c r="D22" s="653"/>
      <c r="E22" s="653"/>
      <c r="F22" s="654"/>
      <c r="G22" s="682" t="str">
        <f>IF(kWh_Identifier&gt;=CriterekWh,"oui","non")</f>
        <v>non</v>
      </c>
      <c r="H22" s="682"/>
      <c r="I22" s="647"/>
      <c r="J22" s="648"/>
      <c r="K22" s="648"/>
      <c r="L22" s="649"/>
      <c r="M22" s="2"/>
    </row>
    <row r="23" spans="1:13" ht="24" customHeight="1" thickBot="1">
      <c r="A23" s="284" t="s">
        <v>79</v>
      </c>
      <c r="B23" s="284"/>
      <c r="C23" s="284"/>
      <c r="D23" s="284"/>
      <c r="E23" s="284"/>
      <c r="F23" s="284"/>
      <c r="G23" s="284"/>
      <c r="H23" s="284"/>
      <c r="I23" s="284"/>
      <c r="J23" s="284"/>
      <c r="K23" s="284"/>
      <c r="L23" s="284"/>
      <c r="M23" s="2"/>
    </row>
    <row r="24" spans="1:13" ht="28.35" customHeight="1">
      <c r="A24" s="627" t="s">
        <v>28</v>
      </c>
      <c r="B24" s="669"/>
      <c r="C24" s="669"/>
      <c r="D24" s="669"/>
      <c r="E24" s="669"/>
      <c r="F24" s="669"/>
      <c r="G24" s="627" t="s">
        <v>81</v>
      </c>
      <c r="H24" s="628"/>
      <c r="I24" s="627" t="s">
        <v>80</v>
      </c>
      <c r="J24" s="628"/>
      <c r="K24" s="638" t="s">
        <v>145</v>
      </c>
      <c r="L24" s="639"/>
    </row>
    <row r="25" spans="1:13" ht="13.65" customHeight="1">
      <c r="A25" s="655" t="s">
        <v>43</v>
      </c>
      <c r="B25" s="656"/>
      <c r="C25" s="656"/>
      <c r="D25" s="656"/>
      <c r="E25" s="656"/>
      <c r="F25" s="45" t="s">
        <v>29</v>
      </c>
      <c r="G25" s="633">
        <f>'ii-Grille détaillée des coûts'!H15</f>
        <v>0</v>
      </c>
      <c r="H25" s="634"/>
      <c r="I25" s="633">
        <f>'ii-Grille détaillée des coûts'!K15</f>
        <v>0</v>
      </c>
      <c r="J25" s="634"/>
      <c r="K25" s="640"/>
      <c r="L25" s="641"/>
      <c r="M25" s="58"/>
    </row>
    <row r="26" spans="1:13" ht="13.65" customHeight="1">
      <c r="A26" s="658" t="s">
        <v>37</v>
      </c>
      <c r="B26" s="659"/>
      <c r="C26" s="659"/>
      <c r="D26" s="659"/>
      <c r="E26" s="659"/>
      <c r="F26" s="43" t="s">
        <v>30</v>
      </c>
      <c r="G26" s="665">
        <f>'ii-Grille détaillée des coûts'!H16</f>
        <v>0</v>
      </c>
      <c r="H26" s="666"/>
      <c r="I26" s="665">
        <f>'ii-Grille détaillée des coûts'!K16</f>
        <v>0</v>
      </c>
      <c r="J26" s="666"/>
      <c r="K26" s="640"/>
      <c r="L26" s="641"/>
    </row>
    <row r="27" spans="1:13" ht="13.65" customHeight="1">
      <c r="A27" s="658" t="s">
        <v>27</v>
      </c>
      <c r="B27" s="659"/>
      <c r="C27" s="659"/>
      <c r="D27" s="659"/>
      <c r="E27" s="659"/>
      <c r="F27" s="43" t="s">
        <v>31</v>
      </c>
      <c r="G27" s="667">
        <f>'ii-Grille détaillée des coûts'!H17</f>
        <v>0</v>
      </c>
      <c r="H27" s="668"/>
      <c r="I27" s="667">
        <f>'ii-Grille détaillée des coûts'!K17</f>
        <v>0</v>
      </c>
      <c r="J27" s="668"/>
      <c r="K27" s="640"/>
      <c r="L27" s="641"/>
    </row>
    <row r="28" spans="1:13" ht="15.75" customHeight="1">
      <c r="A28" s="660" t="s">
        <v>28</v>
      </c>
      <c r="B28" s="661"/>
      <c r="C28" s="661"/>
      <c r="D28" s="661"/>
      <c r="E28" s="661"/>
      <c r="F28" s="64" t="s">
        <v>34</v>
      </c>
      <c r="G28" s="662">
        <f>SUM(G25:G27)</f>
        <v>0</v>
      </c>
      <c r="H28" s="663"/>
      <c r="I28" s="662">
        <f>SUM(I25:I27)</f>
        <v>0</v>
      </c>
      <c r="J28" s="663"/>
      <c r="K28" s="662">
        <f>SUM(K25:K27)</f>
        <v>0</v>
      </c>
      <c r="L28" s="663"/>
    </row>
    <row r="29" spans="1:13" ht="7.35" customHeight="1" thickBot="1">
      <c r="A29" s="601"/>
      <c r="B29" s="601"/>
      <c r="C29" s="601"/>
      <c r="D29" s="601"/>
      <c r="E29" s="601"/>
      <c r="F29" s="601"/>
      <c r="G29" s="601"/>
      <c r="H29" s="601"/>
      <c r="I29" s="601"/>
      <c r="J29" s="601"/>
      <c r="K29" s="601"/>
      <c r="L29" s="601"/>
    </row>
    <row r="30" spans="1:13" ht="45.6" customHeight="1">
      <c r="A30" s="627" t="s">
        <v>146</v>
      </c>
      <c r="B30" s="669"/>
      <c r="C30" s="669"/>
      <c r="D30" s="669"/>
      <c r="E30" s="669"/>
      <c r="F30" s="669"/>
      <c r="G30" s="627" t="s">
        <v>83</v>
      </c>
      <c r="H30" s="628"/>
      <c r="I30" s="627" t="s">
        <v>84</v>
      </c>
      <c r="J30" s="628"/>
      <c r="K30" s="54"/>
      <c r="L30" s="54"/>
    </row>
    <row r="31" spans="1:13" ht="13.65" customHeight="1">
      <c r="A31" s="53">
        <v>1</v>
      </c>
      <c r="B31" s="629">
        <f>'ii-Grille détaillée des coûts'!B25</f>
        <v>0</v>
      </c>
      <c r="C31" s="629"/>
      <c r="D31" s="629"/>
      <c r="E31" s="629"/>
      <c r="F31" s="630"/>
      <c r="G31" s="618">
        <f>'ii-Grille détaillée des coûts'!G25</f>
        <v>0</v>
      </c>
      <c r="H31" s="619"/>
      <c r="I31" s="625">
        <f>'ii-Grille détaillée des coûts'!I25</f>
        <v>0</v>
      </c>
      <c r="J31" s="626"/>
      <c r="K31" s="55"/>
      <c r="L31" s="55"/>
    </row>
    <row r="32" spans="1:13" ht="13.65" customHeight="1">
      <c r="A32" s="52">
        <v>2</v>
      </c>
      <c r="B32" s="631">
        <f>'ii-Grille détaillée des coûts'!B26</f>
        <v>0</v>
      </c>
      <c r="C32" s="631"/>
      <c r="D32" s="631"/>
      <c r="E32" s="631"/>
      <c r="F32" s="632"/>
      <c r="G32" s="618">
        <f>'ii-Grille détaillée des coûts'!G26</f>
        <v>0</v>
      </c>
      <c r="H32" s="619"/>
      <c r="I32" s="625">
        <f>'ii-Grille détaillée des coûts'!I26</f>
        <v>0</v>
      </c>
      <c r="J32" s="626"/>
      <c r="K32" s="56"/>
      <c r="L32" s="56"/>
    </row>
    <row r="33" spans="1:12" ht="13.65" customHeight="1">
      <c r="A33" s="52">
        <v>3</v>
      </c>
      <c r="B33" s="631">
        <f>'ii-Grille détaillée des coûts'!B27</f>
        <v>0</v>
      </c>
      <c r="C33" s="631"/>
      <c r="D33" s="631"/>
      <c r="E33" s="631"/>
      <c r="F33" s="632"/>
      <c r="G33" s="618">
        <f>'ii-Grille détaillée des coûts'!G27</f>
        <v>0</v>
      </c>
      <c r="H33" s="619"/>
      <c r="I33" s="625">
        <f>'ii-Grille détaillée des coûts'!I27</f>
        <v>0</v>
      </c>
      <c r="J33" s="626"/>
      <c r="K33" s="55"/>
      <c r="L33" s="55"/>
    </row>
    <row r="34" spans="1:12" ht="13.65" customHeight="1">
      <c r="A34" s="50">
        <v>4</v>
      </c>
      <c r="B34" s="631">
        <f>'ii-Grille détaillée des coûts'!B28</f>
        <v>0</v>
      </c>
      <c r="C34" s="631"/>
      <c r="D34" s="631"/>
      <c r="E34" s="631"/>
      <c r="F34" s="632"/>
      <c r="G34" s="618">
        <f>'ii-Grille détaillée des coûts'!G28</f>
        <v>0</v>
      </c>
      <c r="H34" s="619"/>
      <c r="I34" s="625">
        <f>'ii-Grille détaillée des coûts'!I28</f>
        <v>0</v>
      </c>
      <c r="J34" s="626"/>
      <c r="K34" s="55"/>
      <c r="L34" s="55"/>
    </row>
    <row r="35" spans="1:12" ht="16.350000000000001" customHeight="1">
      <c r="A35" s="51"/>
      <c r="B35" s="623" t="s">
        <v>72</v>
      </c>
      <c r="C35" s="624"/>
      <c r="D35" s="624"/>
      <c r="E35" s="624"/>
      <c r="F35" s="65" t="s">
        <v>92</v>
      </c>
      <c r="G35" s="616">
        <f>SUM(G31:G34)</f>
        <v>0</v>
      </c>
      <c r="H35" s="617"/>
      <c r="I35" s="616">
        <f>SUM(I31:I34)</f>
        <v>0</v>
      </c>
      <c r="J35" s="617"/>
      <c r="K35" s="57"/>
      <c r="L35" s="57"/>
    </row>
    <row r="36" spans="1:12" ht="9" customHeight="1">
      <c r="A36" s="683"/>
      <c r="B36" s="683"/>
      <c r="C36" s="683"/>
      <c r="D36" s="683"/>
      <c r="E36" s="683"/>
      <c r="F36" s="683"/>
      <c r="G36" s="683"/>
      <c r="H36" s="683"/>
      <c r="I36" s="683"/>
      <c r="J36" s="683"/>
      <c r="K36" s="683"/>
      <c r="L36" s="683"/>
    </row>
    <row r="37" spans="1:12" ht="24.6" customHeight="1" thickBot="1">
      <c r="A37" s="615" t="s">
        <v>42</v>
      </c>
      <c r="B37" s="615"/>
      <c r="C37" s="615"/>
      <c r="D37" s="615"/>
      <c r="E37" s="615"/>
      <c r="F37" s="615"/>
      <c r="G37" s="615"/>
      <c r="H37" s="615"/>
      <c r="I37" s="615"/>
      <c r="J37" s="615"/>
      <c r="K37" s="615"/>
      <c r="L37" s="615"/>
    </row>
    <row r="38" spans="1:12">
      <c r="A38" s="620" t="s">
        <v>151</v>
      </c>
      <c r="B38" s="620"/>
      <c r="C38" s="620"/>
      <c r="D38" s="620"/>
      <c r="E38" s="620"/>
      <c r="F38" s="620"/>
      <c r="G38" s="620"/>
      <c r="H38" s="620"/>
      <c r="I38" s="621" t="s">
        <v>33</v>
      </c>
      <c r="J38" s="621"/>
      <c r="K38" s="622" t="str">
        <f>IF(GDP_Plan="Oui",_xlfn.XLOOKUP(ConsoRefPlan,Tableau2[Consommation Max],Tableau2[Appui max EE+GDP],"Indiquer la consommation de référence",1,1),IF(GDP_Plan="Non",_xlfn.XLOOKUP(ConsoRefPlan,Tableau2[Consommation Max],Tableau2[Appui max EE],"Indiquer la consommation de référence",1,1),"Indiquer si des mesures de GDP ont été analysées"))</f>
        <v>Indiquer si des mesures de GDP ont été analysées</v>
      </c>
      <c r="L38" s="622"/>
    </row>
    <row r="39" spans="1:12">
      <c r="A39" s="611" t="s">
        <v>136</v>
      </c>
      <c r="B39" s="606"/>
      <c r="C39" s="606"/>
      <c r="D39" s="606"/>
      <c r="E39" s="606"/>
      <c r="F39" s="606"/>
      <c r="G39" s="606"/>
      <c r="H39" s="612"/>
      <c r="I39" s="613" t="s">
        <v>65</v>
      </c>
      <c r="J39" s="614"/>
      <c r="K39" s="602">
        <f>40%*K28</f>
        <v>0</v>
      </c>
      <c r="L39" s="602"/>
    </row>
    <row r="40" spans="1:12">
      <c r="A40" s="611" t="s">
        <v>137</v>
      </c>
      <c r="B40" s="606"/>
      <c r="C40" s="606"/>
      <c r="D40" s="606"/>
      <c r="E40" s="606"/>
      <c r="F40" s="606"/>
      <c r="G40" s="606"/>
      <c r="H40" s="612"/>
      <c r="I40" s="613" t="s">
        <v>66</v>
      </c>
      <c r="J40" s="614"/>
      <c r="K40" s="603" t="e">
        <f>40%*K38</f>
        <v>#VALUE!</v>
      </c>
      <c r="L40" s="604"/>
    </row>
    <row r="41" spans="1:12">
      <c r="A41" s="611" t="s">
        <v>147</v>
      </c>
      <c r="B41" s="606"/>
      <c r="C41" s="606"/>
      <c r="D41" s="606"/>
      <c r="E41" s="606"/>
      <c r="F41" s="606"/>
      <c r="G41" s="606"/>
      <c r="H41" s="612"/>
      <c r="I41" s="613" t="s">
        <v>67</v>
      </c>
      <c r="J41" s="614"/>
      <c r="K41" s="605">
        <f>IF(0.75*$K$28-$I$35 &lt;=0,0,0.75*$K$28-$I$35)</f>
        <v>0</v>
      </c>
      <c r="L41" s="605"/>
    </row>
    <row r="42" spans="1:12" ht="7.35" customHeight="1">
      <c r="A42" s="606"/>
      <c r="B42" s="606"/>
      <c r="C42" s="606"/>
      <c r="D42" s="606"/>
      <c r="E42" s="606"/>
      <c r="F42" s="606"/>
      <c r="G42" s="606"/>
      <c r="H42" s="606"/>
      <c r="I42" s="606"/>
      <c r="J42" s="606"/>
      <c r="K42" s="606"/>
      <c r="L42" s="606"/>
    </row>
    <row r="43" spans="1:12">
      <c r="A43" s="607" t="s">
        <v>138</v>
      </c>
      <c r="B43" s="607"/>
      <c r="C43" s="607"/>
      <c r="D43" s="607"/>
      <c r="E43" s="607"/>
      <c r="F43" s="607"/>
      <c r="G43" s="607"/>
      <c r="H43" s="607"/>
      <c r="I43" s="608" t="s">
        <v>68</v>
      </c>
      <c r="J43" s="608"/>
      <c r="K43" s="609">
        <f>IF(G22="oui",MIN(K39:L41),0)</f>
        <v>0</v>
      </c>
      <c r="L43" s="610"/>
    </row>
    <row r="44" spans="1:12" ht="24.6" customHeight="1" thickBot="1">
      <c r="A44" s="586" t="s">
        <v>46</v>
      </c>
      <c r="B44" s="586"/>
      <c r="C44" s="586"/>
      <c r="D44" s="586"/>
      <c r="E44" s="586"/>
      <c r="F44" s="586"/>
      <c r="G44" s="586"/>
      <c r="H44" s="586"/>
      <c r="I44" s="586"/>
      <c r="J44" s="586"/>
      <c r="K44" s="586"/>
      <c r="L44" s="586"/>
    </row>
    <row r="45" spans="1:12" ht="388.65" customHeight="1">
      <c r="A45" s="587"/>
      <c r="B45" s="588"/>
      <c r="C45" s="588"/>
      <c r="D45" s="588"/>
      <c r="E45" s="588"/>
      <c r="F45" s="588"/>
      <c r="G45" s="588"/>
      <c r="H45" s="588"/>
      <c r="I45" s="588"/>
      <c r="J45" s="588"/>
      <c r="K45" s="588"/>
      <c r="L45" s="589"/>
    </row>
    <row r="46" spans="1:12" ht="31.65" customHeight="1" thickBot="1">
      <c r="A46" s="672" t="s">
        <v>85</v>
      </c>
      <c r="B46" s="672"/>
      <c r="C46" s="672"/>
      <c r="D46" s="672"/>
      <c r="E46" s="672"/>
      <c r="F46" s="672"/>
      <c r="G46" s="672"/>
      <c r="H46" s="672"/>
      <c r="I46" s="672"/>
      <c r="J46" s="672"/>
      <c r="K46" s="672"/>
      <c r="L46" s="673"/>
    </row>
    <row r="47" spans="1:12" ht="12.15" customHeight="1">
      <c r="A47" s="593" t="s">
        <v>15</v>
      </c>
      <c r="B47" s="594"/>
      <c r="C47" s="594"/>
      <c r="D47" s="594"/>
      <c r="E47" s="594"/>
      <c r="F47" s="594"/>
      <c r="G47" s="594"/>
      <c r="H47" s="595"/>
      <c r="I47" s="596" t="s">
        <v>86</v>
      </c>
      <c r="J47" s="594"/>
      <c r="K47" s="594"/>
      <c r="L47" s="597"/>
    </row>
    <row r="48" spans="1:12" ht="28.65" customHeight="1">
      <c r="A48" s="590"/>
      <c r="B48" s="591"/>
      <c r="C48" s="591"/>
      <c r="D48" s="591"/>
      <c r="E48" s="591"/>
      <c r="F48" s="591"/>
      <c r="G48" s="591"/>
      <c r="H48" s="592"/>
      <c r="I48" s="598"/>
      <c r="J48" s="599"/>
      <c r="K48" s="599"/>
      <c r="L48" s="600"/>
    </row>
    <row r="50" spans="1:12" ht="18.600000000000001" customHeight="1" thickBot="1">
      <c r="A50" s="664" t="s">
        <v>87</v>
      </c>
      <c r="B50" s="664"/>
      <c r="C50" s="664"/>
      <c r="D50" s="664"/>
      <c r="E50" s="664"/>
      <c r="F50" s="664"/>
      <c r="G50" s="664"/>
      <c r="H50" s="664"/>
      <c r="I50" s="664"/>
      <c r="J50" s="664"/>
      <c r="K50" s="664"/>
      <c r="L50" s="664"/>
    </row>
    <row r="51" spans="1:12" ht="12.15" customHeight="1">
      <c r="A51" s="675" t="s">
        <v>15</v>
      </c>
      <c r="B51" s="675"/>
      <c r="C51" s="675"/>
      <c r="D51" s="675"/>
      <c r="E51" s="675"/>
      <c r="F51" s="675"/>
      <c r="G51" s="675"/>
      <c r="H51" s="675"/>
      <c r="I51" s="675" t="s">
        <v>86</v>
      </c>
      <c r="J51" s="675"/>
      <c r="K51" s="675"/>
      <c r="L51" s="675"/>
    </row>
    <row r="52" spans="1:12" ht="28.65" customHeight="1">
      <c r="A52" s="674"/>
      <c r="B52" s="674"/>
      <c r="C52" s="674"/>
      <c r="D52" s="674"/>
      <c r="E52" s="674"/>
      <c r="F52" s="674"/>
      <c r="G52" s="674"/>
      <c r="H52" s="674"/>
      <c r="I52" s="674"/>
      <c r="J52" s="674"/>
      <c r="K52" s="674"/>
      <c r="L52" s="674"/>
    </row>
    <row r="53" spans="1:12" ht="18.600000000000001" customHeight="1"/>
    <row r="54" spans="1:12" ht="11.25" customHeight="1"/>
  </sheetData>
  <sheetProtection sheet="1" formatRows="0" selectLockedCells="1"/>
  <mergeCells count="115">
    <mergeCell ref="A52:H52"/>
    <mergeCell ref="A51:H51"/>
    <mergeCell ref="I51:L51"/>
    <mergeCell ref="I52:L52"/>
    <mergeCell ref="E3:F3"/>
    <mergeCell ref="E4:F4"/>
    <mergeCell ref="G3:I3"/>
    <mergeCell ref="G4:I4"/>
    <mergeCell ref="E2:L2"/>
    <mergeCell ref="A7:L7"/>
    <mergeCell ref="A8:L8"/>
    <mergeCell ref="A15:L15"/>
    <mergeCell ref="A9:I9"/>
    <mergeCell ref="A10:I10"/>
    <mergeCell ref="A11:I11"/>
    <mergeCell ref="A12:I12"/>
    <mergeCell ref="G26:H26"/>
    <mergeCell ref="G27:H27"/>
    <mergeCell ref="A24:F24"/>
    <mergeCell ref="G22:H22"/>
    <mergeCell ref="I24:J24"/>
    <mergeCell ref="A36:L36"/>
    <mergeCell ref="A6:F6"/>
    <mergeCell ref="G6:L6"/>
    <mergeCell ref="A1:L1"/>
    <mergeCell ref="A25:E25"/>
    <mergeCell ref="A13:L13"/>
    <mergeCell ref="A26:E26"/>
    <mergeCell ref="A27:E27"/>
    <mergeCell ref="A28:E28"/>
    <mergeCell ref="G28:H28"/>
    <mergeCell ref="A50:L50"/>
    <mergeCell ref="I26:J26"/>
    <mergeCell ref="I27:J27"/>
    <mergeCell ref="I28:J28"/>
    <mergeCell ref="K26:L26"/>
    <mergeCell ref="K27:L27"/>
    <mergeCell ref="K28:L28"/>
    <mergeCell ref="A30:F30"/>
    <mergeCell ref="I30:J30"/>
    <mergeCell ref="J3:L3"/>
    <mergeCell ref="J4:L4"/>
    <mergeCell ref="A23:L23"/>
    <mergeCell ref="A5:L5"/>
    <mergeCell ref="G21:H21"/>
    <mergeCell ref="A46:L46"/>
    <mergeCell ref="G33:H33"/>
    <mergeCell ref="I33:J33"/>
    <mergeCell ref="I25:J25"/>
    <mergeCell ref="G25:H25"/>
    <mergeCell ref="A14:L14"/>
    <mergeCell ref="K24:L24"/>
    <mergeCell ref="K25:L25"/>
    <mergeCell ref="G24:H24"/>
    <mergeCell ref="G20:H20"/>
    <mergeCell ref="G19:H19"/>
    <mergeCell ref="J9:L9"/>
    <mergeCell ref="J10:L10"/>
    <mergeCell ref="J11:L11"/>
    <mergeCell ref="J12:L12"/>
    <mergeCell ref="I16:L16"/>
    <mergeCell ref="I17:L17"/>
    <mergeCell ref="I18:L18"/>
    <mergeCell ref="I19:L19"/>
    <mergeCell ref="I20:L20"/>
    <mergeCell ref="I21:L21"/>
    <mergeCell ref="G18:H18"/>
    <mergeCell ref="A22:F22"/>
    <mergeCell ref="I22:L22"/>
    <mergeCell ref="A17:F17"/>
    <mergeCell ref="A18:F18"/>
    <mergeCell ref="A19:F19"/>
    <mergeCell ref="G30:H30"/>
    <mergeCell ref="B31:F31"/>
    <mergeCell ref="B32:F32"/>
    <mergeCell ref="B33:F33"/>
    <mergeCell ref="B34:F34"/>
    <mergeCell ref="G31:H31"/>
    <mergeCell ref="I31:J31"/>
    <mergeCell ref="G32:H32"/>
    <mergeCell ref="I32:J32"/>
    <mergeCell ref="I41:J41"/>
    <mergeCell ref="A37:L37"/>
    <mergeCell ref="G35:H35"/>
    <mergeCell ref="I35:J35"/>
    <mergeCell ref="G34:H34"/>
    <mergeCell ref="A38:H38"/>
    <mergeCell ref="I38:J38"/>
    <mergeCell ref="K38:L38"/>
    <mergeCell ref="B35:E35"/>
    <mergeCell ref="I34:J34"/>
    <mergeCell ref="A20:F20"/>
    <mergeCell ref="A21:F21"/>
    <mergeCell ref="G17:H17"/>
    <mergeCell ref="A16:F16"/>
    <mergeCell ref="G16:H16"/>
    <mergeCell ref="A44:L44"/>
    <mergeCell ref="A45:L45"/>
    <mergeCell ref="A48:H48"/>
    <mergeCell ref="A47:H47"/>
    <mergeCell ref="I47:L47"/>
    <mergeCell ref="I48:L48"/>
    <mergeCell ref="A29:L29"/>
    <mergeCell ref="K39:L39"/>
    <mergeCell ref="K40:L40"/>
    <mergeCell ref="K41:L41"/>
    <mergeCell ref="A42:L42"/>
    <mergeCell ref="A43:H43"/>
    <mergeCell ref="I43:J43"/>
    <mergeCell ref="K43:L43"/>
    <mergeCell ref="A39:H39"/>
    <mergeCell ref="A40:H40"/>
    <mergeCell ref="A41:H41"/>
    <mergeCell ref="I39:J39"/>
    <mergeCell ref="I40:J40"/>
  </mergeCells>
  <conditionalFormatting sqref="A48">
    <cfRule type="expression" dxfId="24" priority="11">
      <formula>$A$48=""</formula>
    </cfRule>
  </conditionalFormatting>
  <conditionalFormatting sqref="A52">
    <cfRule type="expression" dxfId="23" priority="10">
      <formula>$A$52=""</formula>
    </cfRule>
  </conditionalFormatting>
  <conditionalFormatting sqref="A45:L45">
    <cfRule type="containsBlanks" dxfId="22" priority="1">
      <formula>LEN(TRIM(A45))=0</formula>
    </cfRule>
  </conditionalFormatting>
  <conditionalFormatting sqref="G20">
    <cfRule type="expression" dxfId="21" priority="36">
      <formula>#REF!=""</formula>
    </cfRule>
  </conditionalFormatting>
  <conditionalFormatting sqref="G25">
    <cfRule type="expression" dxfId="20" priority="59">
      <formula>$G$25=""</formula>
    </cfRule>
  </conditionalFormatting>
  <conditionalFormatting sqref="G26">
    <cfRule type="expression" dxfId="19" priority="56">
      <formula>$G$26=""</formula>
    </cfRule>
  </conditionalFormatting>
  <conditionalFormatting sqref="G27">
    <cfRule type="expression" dxfId="18" priority="57">
      <formula>$G$27=""</formula>
    </cfRule>
  </conditionalFormatting>
  <conditionalFormatting sqref="G31:G34">
    <cfRule type="expression" dxfId="17" priority="24">
      <formula>$G$25=""</formula>
    </cfRule>
  </conditionalFormatting>
  <conditionalFormatting sqref="G22:H22">
    <cfRule type="containsText" dxfId="16" priority="3" operator="containsText" text="oui">
      <formula>NOT(ISERROR(SEARCH("oui",G22)))</formula>
    </cfRule>
    <cfRule type="containsText" dxfId="15" priority="4" operator="containsText" text="Non">
      <formula>NOT(ISERROR(SEARCH("Non",G22)))</formula>
    </cfRule>
  </conditionalFormatting>
  <conditionalFormatting sqref="I17:L22">
    <cfRule type="containsBlanks" dxfId="14" priority="60">
      <formula>LEN(TRIM(I17))=0</formula>
    </cfRule>
  </conditionalFormatting>
  <conditionalFormatting sqref="J4">
    <cfRule type="expression" dxfId="13" priority="46">
      <formula>J4=""</formula>
    </cfRule>
  </conditionalFormatting>
  <conditionalFormatting sqref="K25:K27">
    <cfRule type="expression" dxfId="12" priority="7">
      <formula>$K$25 =""</formula>
    </cfRule>
  </conditionalFormatting>
  <dataValidations count="1">
    <dataValidation errorStyle="information" allowBlank="1" showErrorMessage="1" sqref="A6:A23" xr:uid="{94A6BCDD-AB90-4A49-9DD5-954F0F49F39B}"/>
  </dataValidations>
  <pageMargins left="0.5" right="0.5" top="1.0347222222222201" bottom="0.511811023622047" header="0.31496062992126" footer="0.31496062992126"/>
  <pageSetup orientation="portrait" r:id="rId1"/>
  <headerFooter>
    <oddHeader xml:space="preserve">&amp;L&amp;G&amp;R&amp;"+,Gras"&amp;12&amp;K000000Programme Solutions efficaces – Volet Analyse énergétique&amp;"Calibri,Normal"
&amp;"+,Normal"&amp;11Analyse et approbation&amp;"Calibri,Normal"&amp;12
</oddHeader>
    <oddFooter>&amp;L&amp;6Analyse et approbation (2026-05)&amp;R&amp;6&amp;P/&amp;N</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E09DD9-6F8D-4A7C-9A47-1D73A11967E4}">
  <sheetPr>
    <tabColor theme="0"/>
  </sheetPr>
  <dimension ref="A1:M48"/>
  <sheetViews>
    <sheetView showGridLines="0" view="pageLayout" zoomScale="120" zoomScaleNormal="60" zoomScaleSheetLayoutView="89" zoomScalePageLayoutView="120" workbookViewId="0">
      <selection activeCell="I17" sqref="I17:L17"/>
    </sheetView>
  </sheetViews>
  <sheetFormatPr baseColWidth="10" defaultColWidth="6.5546875" defaultRowHeight="13.8"/>
  <cols>
    <col min="1" max="1" width="1.44140625" style="1" customWidth="1"/>
    <col min="2" max="2" width="8.109375" style="1" customWidth="1"/>
    <col min="3" max="3" width="7" style="1" customWidth="1"/>
    <col min="4" max="4" width="8.88671875" style="1" customWidth="1"/>
    <col min="5" max="5" width="3.5546875" style="1" customWidth="1"/>
    <col min="6" max="6" width="18.109375" style="1" customWidth="1"/>
    <col min="7" max="7" width="11" style="1" customWidth="1"/>
    <col min="8" max="8" width="7.5546875" style="1" customWidth="1"/>
    <col min="9" max="9" width="6.5546875" style="1" customWidth="1"/>
    <col min="10" max="10" width="10.5546875" style="1" customWidth="1"/>
    <col min="11" max="11" width="12" style="1" customWidth="1"/>
    <col min="12" max="12" width="2.44140625" style="1" customWidth="1"/>
    <col min="13" max="13" width="8.5546875" style="1" customWidth="1"/>
    <col min="14" max="16384" width="6.5546875" style="1"/>
  </cols>
  <sheetData>
    <row r="1" spans="1:13" ht="7.35" customHeight="1">
      <c r="A1" s="335"/>
      <c r="B1" s="335"/>
      <c r="C1" s="335"/>
      <c r="D1" s="335"/>
      <c r="E1" s="335"/>
      <c r="F1" s="335"/>
      <c r="G1" s="335"/>
      <c r="H1" s="335"/>
      <c r="I1" s="335"/>
      <c r="J1" s="335"/>
      <c r="K1" s="335"/>
      <c r="L1" s="335"/>
    </row>
    <row r="2" spans="1:13" ht="12.15" customHeight="1" thickBot="1">
      <c r="A2" s="18"/>
      <c r="B2" s="18"/>
      <c r="C2" s="18"/>
      <c r="D2" s="18"/>
      <c r="E2" s="678" t="s">
        <v>2</v>
      </c>
      <c r="F2" s="678"/>
      <c r="G2" s="678"/>
      <c r="H2" s="678"/>
      <c r="I2" s="678"/>
      <c r="J2" s="678"/>
      <c r="K2" s="678"/>
      <c r="L2" s="678"/>
      <c r="M2" s="2"/>
    </row>
    <row r="3" spans="1:13" ht="26.4" customHeight="1">
      <c r="A3" s="48"/>
      <c r="B3" s="48"/>
      <c r="C3" s="48"/>
      <c r="D3" s="48"/>
      <c r="E3" s="676" t="s">
        <v>1</v>
      </c>
      <c r="F3" s="365"/>
      <c r="G3" s="359" t="s">
        <v>277</v>
      </c>
      <c r="H3" s="427"/>
      <c r="I3" s="360"/>
      <c r="J3" s="359" t="s">
        <v>276</v>
      </c>
      <c r="K3" s="427"/>
      <c r="L3" s="360"/>
      <c r="M3" s="2"/>
    </row>
    <row r="4" spans="1:13" ht="15.75" customHeight="1">
      <c r="A4" s="49"/>
      <c r="B4" s="49"/>
      <c r="C4" s="49"/>
      <c r="D4" s="49"/>
      <c r="E4" s="677" t="str">
        <f>IF('i-Proposition'!F4="","",'i-Proposition'!F4)</f>
        <v/>
      </c>
      <c r="F4" s="677"/>
      <c r="G4" s="363" t="str">
        <f>IF(ISBLANK('i-Proposition'!O4), "", 'i-Proposition'!O4)</f>
        <v/>
      </c>
      <c r="H4" s="670"/>
      <c r="I4" s="364"/>
      <c r="J4" s="363" t="str">
        <f>IF('ii-Grille détaillée des coûts'!L3="","",'ii-Grille détaillée des coûts'!L3)</f>
        <v/>
      </c>
      <c r="K4" s="670"/>
      <c r="L4" s="364"/>
      <c r="M4" s="2"/>
    </row>
    <row r="5" spans="1:13" ht="7.35" customHeight="1">
      <c r="A5" s="671"/>
      <c r="B5" s="671"/>
      <c r="C5" s="671"/>
      <c r="D5" s="671"/>
      <c r="E5" s="671"/>
      <c r="F5" s="671"/>
      <c r="G5" s="671"/>
      <c r="H5" s="671"/>
      <c r="I5" s="671"/>
      <c r="J5" s="671"/>
      <c r="K5" s="671"/>
      <c r="L5" s="671"/>
      <c r="M5" s="2"/>
    </row>
    <row r="6" spans="1:13" ht="20.100000000000001" customHeight="1" thickBot="1">
      <c r="A6" s="684" t="s">
        <v>40</v>
      </c>
      <c r="B6" s="684"/>
      <c r="C6" s="684"/>
      <c r="D6" s="684"/>
      <c r="E6" s="684"/>
      <c r="F6" s="684"/>
      <c r="G6" s="685"/>
      <c r="H6" s="685"/>
      <c r="I6" s="685"/>
      <c r="J6" s="685"/>
      <c r="K6" s="685"/>
      <c r="L6" s="685"/>
      <c r="M6" s="2"/>
    </row>
    <row r="7" spans="1:13" ht="12.15" customHeight="1">
      <c r="A7" s="240" t="s">
        <v>3</v>
      </c>
      <c r="B7" s="241"/>
      <c r="C7" s="241"/>
      <c r="D7" s="241"/>
      <c r="E7" s="241"/>
      <c r="F7" s="241"/>
      <c r="G7" s="241"/>
      <c r="H7" s="241"/>
      <c r="I7" s="241"/>
      <c r="J7" s="241"/>
      <c r="K7" s="241"/>
      <c r="L7" s="242"/>
      <c r="M7" s="2"/>
    </row>
    <row r="8" spans="1:13" ht="15.75" customHeight="1">
      <c r="A8" s="679">
        <f>'i-Proposition'!A7</f>
        <v>0</v>
      </c>
      <c r="B8" s="680"/>
      <c r="C8" s="680"/>
      <c r="D8" s="680"/>
      <c r="E8" s="680"/>
      <c r="F8" s="680"/>
      <c r="G8" s="680"/>
      <c r="H8" s="680"/>
      <c r="I8" s="680"/>
      <c r="J8" s="680"/>
      <c r="K8" s="680"/>
      <c r="L8" s="681"/>
      <c r="M8" s="2"/>
    </row>
    <row r="9" spans="1:13" ht="12.15" customHeight="1">
      <c r="A9" s="340" t="s">
        <v>75</v>
      </c>
      <c r="B9" s="341"/>
      <c r="C9" s="341"/>
      <c r="D9" s="341"/>
      <c r="E9" s="341"/>
      <c r="F9" s="341"/>
      <c r="G9" s="341"/>
      <c r="H9" s="341"/>
      <c r="I9" s="342"/>
      <c r="J9" s="340" t="s">
        <v>45</v>
      </c>
      <c r="K9" s="341"/>
      <c r="L9" s="342"/>
      <c r="M9" s="2"/>
    </row>
    <row r="10" spans="1:13" ht="15.75" customHeight="1">
      <c r="A10" s="679">
        <f>'i-Proposition'!A13</f>
        <v>0</v>
      </c>
      <c r="B10" s="680"/>
      <c r="C10" s="680"/>
      <c r="D10" s="680"/>
      <c r="E10" s="680"/>
      <c r="F10" s="680"/>
      <c r="G10" s="680"/>
      <c r="H10" s="680"/>
      <c r="I10" s="681"/>
      <c r="J10" s="644">
        <f>'i-Proposition'!N13</f>
        <v>0</v>
      </c>
      <c r="K10" s="645"/>
      <c r="L10" s="646"/>
      <c r="M10" s="2"/>
    </row>
    <row r="11" spans="1:13" ht="12.15" customHeight="1">
      <c r="A11" s="340" t="s">
        <v>76</v>
      </c>
      <c r="B11" s="341"/>
      <c r="C11" s="341"/>
      <c r="D11" s="341"/>
      <c r="E11" s="341"/>
      <c r="F11" s="341"/>
      <c r="G11" s="341"/>
      <c r="H11" s="341"/>
      <c r="I11" s="342"/>
      <c r="J11" s="340" t="s">
        <v>45</v>
      </c>
      <c r="K11" s="341"/>
      <c r="L11" s="342"/>
      <c r="M11" s="2"/>
    </row>
    <row r="12" spans="1:13" ht="15.75" customHeight="1">
      <c r="A12" s="679">
        <f>IF('i-Proposition'!H18="Présentée par le Participant seul", "N/A - participant seul",'i-Proposition'!A33)</f>
        <v>0</v>
      </c>
      <c r="B12" s="680"/>
      <c r="C12" s="680"/>
      <c r="D12" s="680"/>
      <c r="E12" s="680"/>
      <c r="F12" s="680"/>
      <c r="G12" s="680"/>
      <c r="H12" s="680"/>
      <c r="I12" s="681"/>
      <c r="J12" s="644">
        <f>'i-Proposition'!N33</f>
        <v>0</v>
      </c>
      <c r="K12" s="645"/>
      <c r="L12" s="646"/>
      <c r="M12" s="2"/>
    </row>
    <row r="13" spans="1:13" ht="24" customHeight="1" thickBot="1">
      <c r="A13" s="657" t="s">
        <v>41</v>
      </c>
      <c r="B13" s="657"/>
      <c r="C13" s="657"/>
      <c r="D13" s="657"/>
      <c r="E13" s="657"/>
      <c r="F13" s="657"/>
      <c r="G13" s="657"/>
      <c r="H13" s="657"/>
      <c r="I13" s="657"/>
      <c r="J13" s="657"/>
      <c r="K13" s="657"/>
      <c r="L13" s="657"/>
      <c r="M13" s="2"/>
    </row>
    <row r="14" spans="1:13" ht="212.4" customHeight="1">
      <c r="A14" s="635">
        <f>'i-Proposition'!A79</f>
        <v>0</v>
      </c>
      <c r="B14" s="636"/>
      <c r="C14" s="636"/>
      <c r="D14" s="636"/>
      <c r="E14" s="636"/>
      <c r="F14" s="636"/>
      <c r="G14" s="636"/>
      <c r="H14" s="636"/>
      <c r="I14" s="636"/>
      <c r="J14" s="636"/>
      <c r="K14" s="636"/>
      <c r="L14" s="637"/>
      <c r="M14" s="2"/>
    </row>
    <row r="15" spans="1:13" ht="23.4" customHeight="1" thickBot="1">
      <c r="A15" s="283" t="s">
        <v>78</v>
      </c>
      <c r="B15" s="283"/>
      <c r="C15" s="283"/>
      <c r="D15" s="283"/>
      <c r="E15" s="283"/>
      <c r="F15" s="283"/>
      <c r="G15" s="283"/>
      <c r="H15" s="283"/>
      <c r="I15" s="283"/>
      <c r="J15" s="283"/>
      <c r="K15" s="283"/>
      <c r="L15" s="283"/>
      <c r="M15" s="2"/>
    </row>
    <row r="16" spans="1:13" ht="18.600000000000001" customHeight="1">
      <c r="A16" s="583" t="s">
        <v>212</v>
      </c>
      <c r="B16" s="584"/>
      <c r="C16" s="584"/>
      <c r="D16" s="584"/>
      <c r="E16" s="584"/>
      <c r="F16" s="585"/>
      <c r="G16" s="583" t="s">
        <v>213</v>
      </c>
      <c r="H16" s="585"/>
      <c r="I16" s="583" t="s">
        <v>219</v>
      </c>
      <c r="J16" s="584"/>
      <c r="K16" s="584"/>
      <c r="L16" s="585"/>
      <c r="M16" s="2"/>
    </row>
    <row r="17" spans="1:13" ht="18.600000000000001" customHeight="1">
      <c r="A17" s="581" t="s">
        <v>214</v>
      </c>
      <c r="B17" s="581"/>
      <c r="C17" s="581"/>
      <c r="D17" s="581"/>
      <c r="E17" s="581"/>
      <c r="F17" s="581"/>
      <c r="G17" s="582">
        <f>'i-Proposition'!J40</f>
        <v>0</v>
      </c>
      <c r="H17" s="582"/>
      <c r="I17" s="647"/>
      <c r="J17" s="648"/>
      <c r="K17" s="648"/>
      <c r="L17" s="649"/>
      <c r="M17" s="2"/>
    </row>
    <row r="18" spans="1:13" ht="18.600000000000001" customHeight="1">
      <c r="A18" s="581" t="s">
        <v>215</v>
      </c>
      <c r="B18" s="581"/>
      <c r="C18" s="581"/>
      <c r="D18" s="581"/>
      <c r="E18" s="581"/>
      <c r="F18" s="581"/>
      <c r="G18" s="689">
        <f>'iii-Plan de mise en oeuvre'!J33</f>
        <v>0</v>
      </c>
      <c r="H18" s="690"/>
      <c r="I18" s="647"/>
      <c r="J18" s="648"/>
      <c r="K18" s="648"/>
      <c r="L18" s="649"/>
      <c r="M18" s="2"/>
    </row>
    <row r="19" spans="1:13" ht="18.600000000000001" customHeight="1">
      <c r="A19" s="581" t="s">
        <v>216</v>
      </c>
      <c r="B19" s="581"/>
      <c r="C19" s="581"/>
      <c r="D19" s="581"/>
      <c r="E19" s="581"/>
      <c r="F19" s="581"/>
      <c r="G19" s="686">
        <f>ConsoRefPlan</f>
        <v>0</v>
      </c>
      <c r="H19" s="686"/>
      <c r="I19" s="647"/>
      <c r="J19" s="648"/>
      <c r="K19" s="648"/>
      <c r="L19" s="649"/>
      <c r="M19" s="2"/>
    </row>
    <row r="20" spans="1:13" ht="18.600000000000001" customHeight="1">
      <c r="A20" s="581" t="s">
        <v>217</v>
      </c>
      <c r="B20" s="581"/>
      <c r="C20" s="581"/>
      <c r="D20" s="581"/>
      <c r="E20" s="581"/>
      <c r="F20" s="581"/>
      <c r="G20" s="686" t="str">
        <f>CriterekWh</f>
        <v>Indiquer type de bâtiment</v>
      </c>
      <c r="H20" s="686"/>
      <c r="I20" s="647"/>
      <c r="J20" s="648"/>
      <c r="K20" s="648"/>
      <c r="L20" s="649"/>
      <c r="M20" s="2"/>
    </row>
    <row r="21" spans="1:13" ht="18.600000000000001" customHeight="1">
      <c r="A21" s="581" t="s">
        <v>218</v>
      </c>
      <c r="B21" s="581"/>
      <c r="C21" s="581"/>
      <c r="D21" s="581"/>
      <c r="E21" s="581"/>
      <c r="F21" s="581"/>
      <c r="G21" s="686">
        <f>kWh_Identifier</f>
        <v>0</v>
      </c>
      <c r="H21" s="686"/>
      <c r="I21" s="647"/>
      <c r="J21" s="648"/>
      <c r="K21" s="648"/>
      <c r="L21" s="649"/>
      <c r="M21" s="2"/>
    </row>
    <row r="22" spans="1:13" ht="18.600000000000001" customHeight="1">
      <c r="A22" s="581" t="s">
        <v>220</v>
      </c>
      <c r="B22" s="581"/>
      <c r="C22" s="581"/>
      <c r="D22" s="581"/>
      <c r="E22" s="581"/>
      <c r="F22" s="581"/>
      <c r="G22" s="687">
        <f>kWh_implanter</f>
        <v>0</v>
      </c>
      <c r="H22" s="688"/>
      <c r="I22" s="647"/>
      <c r="J22" s="648"/>
      <c r="K22" s="648"/>
      <c r="L22" s="649"/>
      <c r="M22" s="2"/>
    </row>
    <row r="23" spans="1:13" ht="18.600000000000001" customHeight="1">
      <c r="A23" s="652" t="s">
        <v>93</v>
      </c>
      <c r="B23" s="653"/>
      <c r="C23" s="653"/>
      <c r="D23" s="653"/>
      <c r="E23" s="653"/>
      <c r="F23" s="653"/>
      <c r="G23" s="701" t="str">
        <f>IF(kWh_implanter&gt;=CriterekWh,"Oui","Non")</f>
        <v>Non</v>
      </c>
      <c r="H23" s="701"/>
      <c r="I23" s="647"/>
      <c r="J23" s="648"/>
      <c r="K23" s="648"/>
      <c r="L23" s="649"/>
      <c r="M23" s="2"/>
    </row>
    <row r="24" spans="1:13" ht="25.35" customHeight="1">
      <c r="A24" s="707" t="s">
        <v>221</v>
      </c>
      <c r="B24" s="708"/>
      <c r="C24" s="708"/>
      <c r="D24" s="708"/>
      <c r="E24" s="708"/>
      <c r="F24" s="708"/>
      <c r="G24" s="709"/>
      <c r="H24" s="710"/>
      <c r="I24" s="647"/>
      <c r="J24" s="648"/>
      <c r="K24" s="648"/>
      <c r="L24" s="649"/>
      <c r="M24" s="2"/>
    </row>
    <row r="25" spans="1:13" ht="24" customHeight="1" thickBot="1">
      <c r="A25" s="284" t="s">
        <v>88</v>
      </c>
      <c r="B25" s="284"/>
      <c r="C25" s="284"/>
      <c r="D25" s="284"/>
      <c r="E25" s="284"/>
      <c r="F25" s="284"/>
      <c r="G25" s="284"/>
      <c r="H25" s="284"/>
      <c r="I25" s="284"/>
      <c r="J25" s="284"/>
      <c r="K25" s="284"/>
      <c r="L25" s="284"/>
      <c r="M25" s="2"/>
    </row>
    <row r="26" spans="1:13" ht="15.75" customHeight="1">
      <c r="A26" s="702" t="s">
        <v>89</v>
      </c>
      <c r="B26" s="703"/>
      <c r="C26" s="703"/>
      <c r="D26" s="703"/>
      <c r="E26" s="703"/>
      <c r="F26" s="703"/>
      <c r="G26" s="703"/>
      <c r="H26" s="704"/>
      <c r="I26" s="705"/>
      <c r="J26" s="706"/>
      <c r="K26" s="103" t="s">
        <v>63</v>
      </c>
      <c r="L26" s="104"/>
    </row>
    <row r="27" spans="1:13" ht="15.75" customHeight="1">
      <c r="A27" s="692" t="s">
        <v>222</v>
      </c>
      <c r="B27" s="693"/>
      <c r="C27" s="693"/>
      <c r="D27" s="693"/>
      <c r="E27" s="693"/>
      <c r="F27" s="693"/>
      <c r="G27" s="693"/>
      <c r="H27" s="694"/>
      <c r="I27" s="716"/>
      <c r="J27" s="717"/>
      <c r="K27" s="103" t="s">
        <v>32</v>
      </c>
      <c r="L27" s="104"/>
    </row>
    <row r="28" spans="1:13" ht="3.6" customHeight="1">
      <c r="A28" s="721"/>
      <c r="B28" s="721"/>
      <c r="C28" s="721"/>
      <c r="D28" s="721"/>
      <c r="E28" s="721"/>
      <c r="F28" s="721"/>
      <c r="G28" s="721"/>
      <c r="H28" s="721"/>
      <c r="I28" s="720"/>
      <c r="J28" s="720"/>
      <c r="K28" s="719"/>
      <c r="L28" s="719"/>
    </row>
    <row r="29" spans="1:13" ht="25.35" customHeight="1">
      <c r="A29" s="692" t="s">
        <v>149</v>
      </c>
      <c r="B29" s="693"/>
      <c r="C29" s="693"/>
      <c r="D29" s="693"/>
      <c r="E29" s="693"/>
      <c r="F29" s="693"/>
      <c r="G29" s="693"/>
      <c r="H29" s="694"/>
      <c r="I29" s="716"/>
      <c r="J29" s="717"/>
      <c r="K29" s="103" t="s">
        <v>223</v>
      </c>
      <c r="L29" s="104"/>
    </row>
    <row r="30" spans="1:13" ht="17.25" customHeight="1">
      <c r="A30" s="718"/>
      <c r="B30" s="718"/>
      <c r="C30" s="718"/>
      <c r="D30" s="718"/>
      <c r="E30" s="718"/>
      <c r="F30" s="718"/>
      <c r="G30" s="718"/>
      <c r="H30" s="718"/>
      <c r="I30" s="718"/>
      <c r="J30" s="718"/>
      <c r="K30" s="719"/>
      <c r="L30" s="719"/>
    </row>
    <row r="31" spans="1:13" ht="24.6" customHeight="1" thickBot="1">
      <c r="A31" s="615" t="s">
        <v>90</v>
      </c>
      <c r="B31" s="615"/>
      <c r="C31" s="615"/>
      <c r="D31" s="615"/>
      <c r="E31" s="615"/>
      <c r="F31" s="615"/>
      <c r="G31" s="615"/>
      <c r="H31" s="615"/>
      <c r="I31" s="615"/>
      <c r="J31" s="615"/>
      <c r="K31" s="615"/>
      <c r="L31" s="615"/>
    </row>
    <row r="32" spans="1:13" ht="18" customHeight="1">
      <c r="A32" s="620" t="s">
        <v>152</v>
      </c>
      <c r="B32" s="620"/>
      <c r="C32" s="620"/>
      <c r="D32" s="620"/>
      <c r="E32" s="620"/>
      <c r="F32" s="620"/>
      <c r="G32" s="620"/>
      <c r="H32" s="620"/>
      <c r="I32" s="621" t="s">
        <v>33</v>
      </c>
      <c r="J32" s="621"/>
      <c r="K32" s="622" t="str">
        <f>IF(GDP_Plan="Oui",_xlfn.XLOOKUP(ConsoRefPlan,Tableau2[Consommation Max],Tableau2[Appui max EE+GDP],"Indiquer la consommation de référence",1,1),IF(GDP_Plan="Non",_xlfn.XLOOKUP(ConsoRefPlan,Tableau2[Consommation Max],Tableau2[Appui max EE],"Indiquer la consommation de référence",1,1),"Indiquer si des mesures de GDP ont été analysées"))</f>
        <v>Indiquer si des mesures de GDP ont été analysées</v>
      </c>
      <c r="L32" s="622"/>
    </row>
    <row r="33" spans="1:12" ht="18.600000000000001" customHeight="1">
      <c r="A33" s="711" t="s">
        <v>140</v>
      </c>
      <c r="B33" s="712"/>
      <c r="C33" s="712"/>
      <c r="D33" s="712"/>
      <c r="E33" s="712"/>
      <c r="F33" s="712"/>
      <c r="G33" s="712"/>
      <c r="H33" s="713"/>
      <c r="I33" s="698" t="s">
        <v>69</v>
      </c>
      <c r="J33" s="714"/>
      <c r="K33" s="602">
        <f>60%*I26</f>
        <v>0</v>
      </c>
      <c r="L33" s="602"/>
    </row>
    <row r="34" spans="1:12" ht="18.600000000000001" customHeight="1">
      <c r="A34" s="711" t="s">
        <v>141</v>
      </c>
      <c r="B34" s="712"/>
      <c r="C34" s="712"/>
      <c r="D34" s="712"/>
      <c r="E34" s="712"/>
      <c r="F34" s="712"/>
      <c r="G34" s="712"/>
      <c r="H34" s="713"/>
      <c r="I34" s="698" t="s">
        <v>70</v>
      </c>
      <c r="J34" s="714"/>
      <c r="K34" s="603" t="e">
        <f>60%*K32</f>
        <v>#VALUE!</v>
      </c>
      <c r="L34" s="604"/>
    </row>
    <row r="35" spans="1:12" ht="18.600000000000001" customHeight="1">
      <c r="A35" s="711" t="s">
        <v>148</v>
      </c>
      <c r="B35" s="712"/>
      <c r="C35" s="712"/>
      <c r="D35" s="712"/>
      <c r="E35" s="712"/>
      <c r="F35" s="712"/>
      <c r="G35" s="712"/>
      <c r="H35" s="713"/>
      <c r="I35" s="698" t="s">
        <v>71</v>
      </c>
      <c r="J35" s="714"/>
      <c r="K35" s="715">
        <f>CoutsHQTotal-I27-I29</f>
        <v>0</v>
      </c>
      <c r="L35" s="605"/>
    </row>
    <row r="36" spans="1:12" ht="7.35" customHeight="1">
      <c r="A36" s="606"/>
      <c r="B36" s="606"/>
      <c r="C36" s="606"/>
      <c r="D36" s="606"/>
      <c r="E36" s="606"/>
      <c r="F36" s="606"/>
      <c r="G36" s="606"/>
      <c r="H36" s="606"/>
      <c r="I36" s="606"/>
      <c r="J36" s="606"/>
      <c r="K36" s="695"/>
      <c r="L36" s="695"/>
    </row>
    <row r="37" spans="1:12" ht="18.600000000000001" customHeight="1">
      <c r="A37" s="696" t="s">
        <v>94</v>
      </c>
      <c r="B37" s="696"/>
      <c r="C37" s="696"/>
      <c r="D37" s="696"/>
      <c r="E37" s="696"/>
      <c r="F37" s="696"/>
      <c r="G37" s="696"/>
      <c r="H37" s="696"/>
      <c r="I37" s="697" t="s">
        <v>91</v>
      </c>
      <c r="J37" s="698"/>
      <c r="K37" s="699">
        <f>IF(G23="oui",MIN(K33:L35),0)</f>
        <v>0</v>
      </c>
      <c r="L37" s="700"/>
    </row>
    <row r="38" spans="1:12" ht="24.6" customHeight="1" thickBot="1">
      <c r="A38" s="586" t="s">
        <v>95</v>
      </c>
      <c r="B38" s="586"/>
      <c r="C38" s="586"/>
      <c r="D38" s="586"/>
      <c r="E38" s="586"/>
      <c r="F38" s="586"/>
      <c r="G38" s="586"/>
      <c r="H38" s="586"/>
      <c r="I38" s="586"/>
      <c r="J38" s="586"/>
      <c r="K38" s="586"/>
      <c r="L38" s="586"/>
    </row>
    <row r="39" spans="1:12" ht="387" customHeight="1">
      <c r="A39" s="587"/>
      <c r="B39" s="588"/>
      <c r="C39" s="588"/>
      <c r="D39" s="588"/>
      <c r="E39" s="588"/>
      <c r="F39" s="588"/>
      <c r="G39" s="588"/>
      <c r="H39" s="588"/>
      <c r="I39" s="588"/>
      <c r="J39" s="588"/>
      <c r="K39" s="588"/>
      <c r="L39" s="589"/>
    </row>
    <row r="40" spans="1:12" ht="29.4" customHeight="1" thickBot="1">
      <c r="A40" s="672" t="s">
        <v>85</v>
      </c>
      <c r="B40" s="672"/>
      <c r="C40" s="672"/>
      <c r="D40" s="672"/>
      <c r="E40" s="672"/>
      <c r="F40" s="672"/>
      <c r="G40" s="672"/>
      <c r="H40" s="672"/>
      <c r="I40" s="672"/>
      <c r="J40" s="672"/>
      <c r="K40" s="672"/>
      <c r="L40" s="673"/>
    </row>
    <row r="41" spans="1:12" ht="12.15" customHeight="1">
      <c r="A41" s="675" t="s">
        <v>15</v>
      </c>
      <c r="B41" s="675"/>
      <c r="C41" s="675"/>
      <c r="D41" s="675"/>
      <c r="E41" s="675"/>
      <c r="F41" s="675"/>
      <c r="G41" s="675"/>
      <c r="H41" s="675"/>
      <c r="I41" s="675" t="s">
        <v>86</v>
      </c>
      <c r="J41" s="675"/>
      <c r="K41" s="675"/>
      <c r="L41" s="675"/>
    </row>
    <row r="42" spans="1:12" ht="28.65" customHeight="1">
      <c r="A42" s="674"/>
      <c r="B42" s="674"/>
      <c r="C42" s="674"/>
      <c r="D42" s="674"/>
      <c r="E42" s="674"/>
      <c r="F42" s="674"/>
      <c r="G42" s="674"/>
      <c r="H42" s="674"/>
      <c r="I42" s="691"/>
      <c r="J42" s="691"/>
      <c r="K42" s="691"/>
      <c r="L42" s="691"/>
    </row>
    <row r="43" spans="1:12">
      <c r="A43" s="525"/>
      <c r="B43" s="525"/>
      <c r="C43" s="525"/>
      <c r="D43" s="525"/>
      <c r="E43" s="525"/>
      <c r="F43" s="525"/>
      <c r="G43" s="525"/>
      <c r="H43" s="525"/>
      <c r="I43" s="525"/>
      <c r="J43" s="525"/>
      <c r="K43" s="525"/>
      <c r="L43" s="525"/>
    </row>
    <row r="44" spans="1:12" ht="13.95" customHeight="1" thickBot="1">
      <c r="A44" s="664" t="s">
        <v>87</v>
      </c>
      <c r="B44" s="664"/>
      <c r="C44" s="664"/>
      <c r="D44" s="664"/>
      <c r="E44" s="664"/>
      <c r="F44" s="664"/>
      <c r="G44" s="664"/>
      <c r="H44" s="664"/>
      <c r="I44" s="664"/>
      <c r="J44" s="664"/>
      <c r="K44" s="664"/>
      <c r="L44" s="664"/>
    </row>
    <row r="45" spans="1:12" ht="12.15" customHeight="1">
      <c r="A45" s="675" t="s">
        <v>15</v>
      </c>
      <c r="B45" s="675"/>
      <c r="C45" s="675"/>
      <c r="D45" s="675"/>
      <c r="E45" s="675"/>
      <c r="F45" s="675"/>
      <c r="G45" s="675"/>
      <c r="H45" s="675"/>
      <c r="I45" s="675" t="s">
        <v>86</v>
      </c>
      <c r="J45" s="675"/>
      <c r="K45" s="675"/>
      <c r="L45" s="675"/>
    </row>
    <row r="46" spans="1:12" ht="28.65" customHeight="1">
      <c r="A46" s="674"/>
      <c r="B46" s="674"/>
      <c r="C46" s="674"/>
      <c r="D46" s="674"/>
      <c r="E46" s="674"/>
      <c r="F46" s="674"/>
      <c r="G46" s="674"/>
      <c r="H46" s="674"/>
      <c r="I46" s="691"/>
      <c r="J46" s="691"/>
      <c r="K46" s="691"/>
      <c r="L46" s="691"/>
    </row>
    <row r="47" spans="1:12" ht="18.600000000000001" customHeight="1"/>
    <row r="48" spans="1:12" ht="11.25" customHeight="1"/>
  </sheetData>
  <sheetProtection sheet="1" formatRows="0" selectLockedCells="1"/>
  <mergeCells count="92">
    <mergeCell ref="A43:L43"/>
    <mergeCell ref="A9:I9"/>
    <mergeCell ref="J9:L9"/>
    <mergeCell ref="A1:L1"/>
    <mergeCell ref="E2:L2"/>
    <mergeCell ref="E3:F3"/>
    <mergeCell ref="G3:I3"/>
    <mergeCell ref="J3:L3"/>
    <mergeCell ref="E4:F4"/>
    <mergeCell ref="G4:I4"/>
    <mergeCell ref="J4:L4"/>
    <mergeCell ref="A5:L5"/>
    <mergeCell ref="A6:F6"/>
    <mergeCell ref="G6:L6"/>
    <mergeCell ref="A7:L7"/>
    <mergeCell ref="A8:L8"/>
    <mergeCell ref="A10:I10"/>
    <mergeCell ref="J10:L10"/>
    <mergeCell ref="A11:I11"/>
    <mergeCell ref="J11:L11"/>
    <mergeCell ref="A12:I12"/>
    <mergeCell ref="J12:L12"/>
    <mergeCell ref="A13:L13"/>
    <mergeCell ref="A14:L14"/>
    <mergeCell ref="A15:L15"/>
    <mergeCell ref="A16:F16"/>
    <mergeCell ref="G16:H16"/>
    <mergeCell ref="I16:L16"/>
    <mergeCell ref="A29:H29"/>
    <mergeCell ref="I29:J29"/>
    <mergeCell ref="A30:L30"/>
    <mergeCell ref="A31:L31"/>
    <mergeCell ref="I27:J27"/>
    <mergeCell ref="I28:J28"/>
    <mergeCell ref="K28:L28"/>
    <mergeCell ref="A28:H28"/>
    <mergeCell ref="A32:H32"/>
    <mergeCell ref="I32:J32"/>
    <mergeCell ref="K32:L32"/>
    <mergeCell ref="A33:H33"/>
    <mergeCell ref="I33:J33"/>
    <mergeCell ref="K33:L33"/>
    <mergeCell ref="A39:L39"/>
    <mergeCell ref="A34:H34"/>
    <mergeCell ref="I34:J34"/>
    <mergeCell ref="K34:L34"/>
    <mergeCell ref="A35:H35"/>
    <mergeCell ref="I35:J35"/>
    <mergeCell ref="K35:L35"/>
    <mergeCell ref="G23:H23"/>
    <mergeCell ref="A26:H26"/>
    <mergeCell ref="I26:J26"/>
    <mergeCell ref="A23:F23"/>
    <mergeCell ref="A24:F24"/>
    <mergeCell ref="I23:L23"/>
    <mergeCell ref="I24:L24"/>
    <mergeCell ref="G24:H24"/>
    <mergeCell ref="A25:L25"/>
    <mergeCell ref="A45:H45"/>
    <mergeCell ref="I45:L45"/>
    <mergeCell ref="A46:H46"/>
    <mergeCell ref="I46:L46"/>
    <mergeCell ref="A27:H27"/>
    <mergeCell ref="A40:L40"/>
    <mergeCell ref="A41:H41"/>
    <mergeCell ref="I41:L41"/>
    <mergeCell ref="A42:H42"/>
    <mergeCell ref="I42:L42"/>
    <mergeCell ref="A44:L44"/>
    <mergeCell ref="A36:L36"/>
    <mergeCell ref="A37:H37"/>
    <mergeCell ref="I37:J37"/>
    <mergeCell ref="K37:L37"/>
    <mergeCell ref="A38:L38"/>
    <mergeCell ref="A17:F17"/>
    <mergeCell ref="G17:H17"/>
    <mergeCell ref="I17:L17"/>
    <mergeCell ref="A18:F18"/>
    <mergeCell ref="G18:H18"/>
    <mergeCell ref="I18:L18"/>
    <mergeCell ref="A19:F19"/>
    <mergeCell ref="G19:H19"/>
    <mergeCell ref="I19:L19"/>
    <mergeCell ref="A20:F20"/>
    <mergeCell ref="G20:H20"/>
    <mergeCell ref="I20:L20"/>
    <mergeCell ref="A21:F21"/>
    <mergeCell ref="G21:H21"/>
    <mergeCell ref="I21:L21"/>
    <mergeCell ref="A22:F22"/>
    <mergeCell ref="I22:L22"/>
    <mergeCell ref="G22:H22"/>
  </mergeCells>
  <conditionalFormatting sqref="A42">
    <cfRule type="expression" dxfId="11" priority="16">
      <formula>$A$42=""</formula>
    </cfRule>
  </conditionalFormatting>
  <conditionalFormatting sqref="A46">
    <cfRule type="expression" dxfId="10" priority="15">
      <formula>$A$46=""</formula>
    </cfRule>
  </conditionalFormatting>
  <conditionalFormatting sqref="A39:L39">
    <cfRule type="containsBlanks" dxfId="9" priority="1">
      <formula>LEN(TRIM(A39))=0</formula>
    </cfRule>
  </conditionalFormatting>
  <conditionalFormatting sqref="G20:G22">
    <cfRule type="expression" dxfId="8" priority="7">
      <formula>#REF!=""</formula>
    </cfRule>
  </conditionalFormatting>
  <conditionalFormatting sqref="G23:H23">
    <cfRule type="containsText" dxfId="7" priority="2" operator="containsText" text="oui">
      <formula>NOT(ISERROR(SEARCH("oui",G23)))</formula>
    </cfRule>
    <cfRule type="containsText" dxfId="6" priority="3" operator="containsText" text="Non">
      <formula>NOT(ISERROR(SEARCH("Non",G23)))</formula>
    </cfRule>
  </conditionalFormatting>
  <conditionalFormatting sqref="G24:H24">
    <cfRule type="expression" dxfId="5" priority="14">
      <formula>$G$24=""</formula>
    </cfRule>
  </conditionalFormatting>
  <conditionalFormatting sqref="I26">
    <cfRule type="expression" dxfId="4" priority="13">
      <formula>$I$26=""</formula>
    </cfRule>
  </conditionalFormatting>
  <conditionalFormatting sqref="I27">
    <cfRule type="expression" dxfId="3" priority="12">
      <formula>$I$27=""</formula>
    </cfRule>
  </conditionalFormatting>
  <conditionalFormatting sqref="I29">
    <cfRule type="expression" dxfId="2" priority="11">
      <formula>$I$29=""</formula>
    </cfRule>
  </conditionalFormatting>
  <conditionalFormatting sqref="I17:L24">
    <cfRule type="containsBlanks" dxfId="1" priority="4">
      <formula>LEN(TRIM(I17))=0</formula>
    </cfRule>
  </conditionalFormatting>
  <conditionalFormatting sqref="J4">
    <cfRule type="expression" dxfId="0" priority="35">
      <formula>J4=""</formula>
    </cfRule>
  </conditionalFormatting>
  <dataValidations count="1">
    <dataValidation errorStyle="information" allowBlank="1" showErrorMessage="1" sqref="A6:A25" xr:uid="{987941B2-CCD2-47A3-B6A2-9DBBB934CADE}"/>
  </dataValidations>
  <pageMargins left="0.5" right="0.5" top="1.0347222222222201" bottom="0.511811023622047" header="0.31496062992126" footer="0.31496062992126"/>
  <pageSetup orientation="portrait" r:id="rId1"/>
  <headerFooter>
    <oddHeader xml:space="preserve">&amp;L&amp;G&amp;R&amp;"+,Gras"&amp;12&amp;K000000Programme Solutions efficaces – Volet Analyse énergétique&amp;"Calibri,Normal"
&amp;"+,Normal"&amp;11Analyse et approbation&amp;"Calibri,Normal"&amp;12
</oddHeader>
    <oddFooter>&amp;L&amp;6Analyse et approbation (2026-05)&amp;R&amp;6&amp;P/&amp;N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4F073704AC3C14AB596AA937DBF2B1B" ma:contentTypeVersion="14" ma:contentTypeDescription="Crée un document." ma:contentTypeScope="" ma:versionID="23582deba1ca609791682e142aa47eaa">
  <xsd:schema xmlns:xsd="http://www.w3.org/2001/XMLSchema" xmlns:xs="http://www.w3.org/2001/XMLSchema" xmlns:p="http://schemas.microsoft.com/office/2006/metadata/properties" xmlns:ns2="b2de7206-e255-4020-a257-69c149d278ba" xmlns:ns3="576ebcca-d38b-46c6-a771-2c2377851b50" targetNamespace="http://schemas.microsoft.com/office/2006/metadata/properties" ma:root="true" ma:fieldsID="429d6743e83c6218cbf42c9ce02b4d01" ns2:_="" ns3:_="">
    <xsd:import namespace="b2de7206-e255-4020-a257-69c149d278ba"/>
    <xsd:import namespace="576ebcca-d38b-46c6-a771-2c2377851b5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2de7206-e255-4020-a257-69c149d278b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lcf76f155ced4ddcb4097134ff3c332f" ma:index="19" nillable="true" ma:taxonomy="true" ma:internalName="lcf76f155ced4ddcb4097134ff3c332f" ma:taxonomyFieldName="MediaServiceImageTags" ma:displayName="Balises d’images" ma:readOnly="false" ma:fieldId="{5cf76f15-5ced-4ddc-b409-7134ff3c332f}" ma:taxonomyMulti="true" ma:sspId="cd40cc74-65ce-46ee-88ee-491d675cfab8" ma:termSetId="09814cd3-568e-fe90-9814-8d621ff8fb84" ma:anchorId="fba54fb3-c3e1-fe81-a776-ca4b69148c4d" ma:open="true" ma:isKeyword="false">
      <xsd:complexType>
        <xsd:sequence>
          <xsd:element ref="pc:Terms" minOccurs="0" maxOccurs="1"/>
        </xsd:sequence>
      </xsd:complexType>
    </xsd:element>
    <xsd:element name="MediaServiceDateTaken" ma:index="21"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76ebcca-d38b-46c6-a771-2c2377851b50" elementFormDefault="qualified">
    <xsd:import namespace="http://schemas.microsoft.com/office/2006/documentManagement/types"/>
    <xsd:import namespace="http://schemas.microsoft.com/office/infopath/2007/PartnerControls"/>
    <xsd:element name="SharedWithUsers" ma:index="14"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Partagé avec détails" ma:internalName="SharedWithDetails" ma:readOnly="true">
      <xsd:simpleType>
        <xsd:restriction base="dms:Note">
          <xsd:maxLength value="255"/>
        </xsd:restriction>
      </xsd:simpleType>
    </xsd:element>
    <xsd:element name="TaxCatchAll" ma:index="20" nillable="true" ma:displayName="Taxonomy Catch All Column" ma:hidden="true" ma:list="{eea50582-cafc-41fb-ae87-4df7f847f62e}" ma:internalName="TaxCatchAll" ma:showField="CatchAllData" ma:web="576ebcca-d38b-46c6-a771-2c2377851b5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576ebcca-d38b-46c6-a771-2c2377851b50" xsi:nil="true"/>
    <lcf76f155ced4ddcb4097134ff3c332f xmlns="b2de7206-e255-4020-a257-69c149d278b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BA39CDA-069A-43F3-BA4B-E6B9EF0A2041}">
  <ds:schemaRefs>
    <ds:schemaRef ds:uri="http://schemas.microsoft.com/sharepoint/v3/contenttype/forms"/>
  </ds:schemaRefs>
</ds:datastoreItem>
</file>

<file path=customXml/itemProps2.xml><?xml version="1.0" encoding="utf-8"?>
<ds:datastoreItem xmlns:ds="http://schemas.openxmlformats.org/officeDocument/2006/customXml" ds:itemID="{DF77D7A8-E055-437B-AF90-3F99B22676B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2de7206-e255-4020-a257-69c149d278ba"/>
    <ds:schemaRef ds:uri="576ebcca-d38b-46c6-a771-2c2377851b5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932C269-EF87-4CFC-A9F7-281E8CA523FB}">
  <ds:schemaRefs>
    <ds:schemaRef ds:uri="http://schemas.microsoft.com/office/2006/documentManagement/types"/>
    <ds:schemaRef ds:uri="http://purl.org/dc/elements/1.1/"/>
    <ds:schemaRef ds:uri="576ebcca-d38b-46c6-a771-2c2377851b50"/>
    <ds:schemaRef ds:uri="http://www.w3.org/XML/1998/namespace"/>
    <ds:schemaRef ds:uri="http://purl.org/dc/terms/"/>
    <ds:schemaRef ds:uri="http://purl.org/dc/dcmitype/"/>
    <ds:schemaRef ds:uri="http://schemas.microsoft.com/office/2006/metadata/properties"/>
    <ds:schemaRef ds:uri="http://schemas.microsoft.com/office/infopath/2007/PartnerControls"/>
    <ds:schemaRef ds:uri="http://schemas.openxmlformats.org/package/2006/metadata/core-properties"/>
    <ds:schemaRef ds:uri="b2de7206-e255-4020-a257-69c149d278ba"/>
  </ds:schemaRefs>
</ds:datastoreItem>
</file>

<file path=docMetadata/LabelInfo.xml><?xml version="1.0" encoding="utf-8"?>
<clbl:labelList xmlns:clbl="http://schemas.microsoft.com/office/2020/mipLabelMetadata">
  <clbl:label id="{74ec6976-0d4f-4459-9ebb-a5d0bc53b1ce}" enabled="1" method="Privileged" siteId="{f40a10f0-50ee-4880-9a37-6e1dd4ac2ff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8</vt:i4>
      </vt:variant>
      <vt:variant>
        <vt:lpstr>Plages nommées</vt:lpstr>
      </vt:variant>
      <vt:variant>
        <vt:i4>14</vt:i4>
      </vt:variant>
    </vt:vector>
  </HeadingPairs>
  <TitlesOfParts>
    <vt:vector size="22" baseType="lpstr">
      <vt:lpstr>RefMenu</vt:lpstr>
      <vt:lpstr>Instructions</vt:lpstr>
      <vt:lpstr>i-Proposition</vt:lpstr>
      <vt:lpstr>ii-Grille détaillée des coûts</vt:lpstr>
      <vt:lpstr>iii-Plan de mise en oeuvre</vt:lpstr>
      <vt:lpstr>Appui financier</vt:lpstr>
      <vt:lpstr>Approbation HQ paiement 1</vt:lpstr>
      <vt:lpstr>Approbation HQ paiement 2</vt:lpstr>
      <vt:lpstr>ConsoRefPlan</vt:lpstr>
      <vt:lpstr>ConsoRefPropo</vt:lpstr>
      <vt:lpstr>CoutsHQTotal</vt:lpstr>
      <vt:lpstr>CriterekWh</vt:lpstr>
      <vt:lpstr>GDP_Plan</vt:lpstr>
      <vt:lpstr>GDP_Proposer</vt:lpstr>
      <vt:lpstr>kWh_Identifier</vt:lpstr>
      <vt:lpstr>kWh_implanter</vt:lpstr>
      <vt:lpstr>kWh_Prevus</vt:lpstr>
      <vt:lpstr>PdfDonneeA</vt:lpstr>
      <vt:lpstr>PdfDonneeB</vt:lpstr>
      <vt:lpstr>PdfDonneeC</vt:lpstr>
      <vt:lpstr>Pour100Neuf</vt:lpstr>
      <vt:lpstr>TypeBatiment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Iannella, Adèle</dc:creator>
  <cp:keywords/>
  <dc:description/>
  <cp:lastModifiedBy>Desrochers, Alain</cp:lastModifiedBy>
  <cp:revision/>
  <cp:lastPrinted>2026-05-26T17:59:59Z</cp:lastPrinted>
  <dcterms:created xsi:type="dcterms:W3CDTF">2018-09-19T18:04:29Z</dcterms:created>
  <dcterms:modified xsi:type="dcterms:W3CDTF">2026-06-16T19:44:11Z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0x010100F4F073704AC3C14AB596AA937DBF2B1B</vt:lpwstr>
  </property>
  <property fmtid="{D5CDD505-2E9C-101B-9397-08002B2CF9AE}" pid="3" name="MediaServiceImageTags">
    <vt:lpwstr/>
  </property>
  <property fmtid="{D5CDD505-2E9C-101B-9397-08002B2CF9AE}" pid="4" name="MSIP_Label_74ec6976-0d4f-4459-9ebb-a5d0bc53b1ce_Enabled">
    <vt:lpwstr>true</vt:lpwstr>
  </property>
  <property fmtid="{D5CDD505-2E9C-101B-9397-08002B2CF9AE}" pid="5" name="MSIP_Label_74ec6976-0d4f-4459-9ebb-a5d0bc53b1ce_SetDate">
    <vt:lpwstr>2024-12-02T18:48:17Z</vt:lpwstr>
  </property>
  <property fmtid="{D5CDD505-2E9C-101B-9397-08002B2CF9AE}" pid="6" name="MSIP_Label_74ec6976-0d4f-4459-9ebb-a5d0bc53b1ce_Method">
    <vt:lpwstr>Privileged</vt:lpwstr>
  </property>
  <property fmtid="{D5CDD505-2E9C-101B-9397-08002B2CF9AE}" pid="7" name="MSIP_Label_74ec6976-0d4f-4459-9ebb-a5d0bc53b1ce_Name">
    <vt:lpwstr>74ec6976-0d4f-4459-9ebb-a5d0bc53b1ce</vt:lpwstr>
  </property>
  <property fmtid="{D5CDD505-2E9C-101B-9397-08002B2CF9AE}" pid="8" name="MSIP_Label_74ec6976-0d4f-4459-9ebb-a5d0bc53b1ce_SiteId">
    <vt:lpwstr>f40a10f0-50ee-4880-9a37-6e1dd4ac2ff3</vt:lpwstr>
  </property>
  <property fmtid="{D5CDD505-2E9C-101B-9397-08002B2CF9AE}" pid="9" name="MSIP_Label_74ec6976-0d4f-4459-9ebb-a5d0bc53b1ce_ActionId">
    <vt:lpwstr>ef12722b-bfd5-4b4a-89f8-f47a8a350049</vt:lpwstr>
  </property>
  <property fmtid="{D5CDD505-2E9C-101B-9397-08002B2CF9AE}" pid="10" name="MSIP_Label_74ec6976-0d4f-4459-9ebb-a5d0bc53b1ce_ContentBits">
    <vt:lpwstr>1</vt:lpwstr>
  </property>
</Properties>
</file>